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SO 98-98" sheetId="4" r:id="rId4"/>
    <sheet name="SO 01" sheetId="5" r:id="rId5"/>
    <sheet name="SO 02" sheetId="6" r:id="rId6"/>
    <sheet name="SO 03" sheetId="7" r:id="rId7"/>
    <sheet name="SO 04" sheetId="8" r:id="rId8"/>
    <sheet name="SO 05" sheetId="9" r:id="rId9"/>
  </sheets>
  <definedNames/>
  <calcPr/>
  <webPublishing/>
</workbook>
</file>

<file path=xl/sharedStrings.xml><?xml version="1.0" encoding="utf-8"?>
<sst xmlns="http://schemas.openxmlformats.org/spreadsheetml/2006/main" count="5098" uniqueCount="1048">
  <si>
    <t>Aspe</t>
  </si>
  <si>
    <t>Soupis objektů s DPH</t>
  </si>
  <si>
    <t>S631800158</t>
  </si>
  <si>
    <t>Rekonstrukce PZS na přejezdu P558 v km 94,654 trati Zdice-Protivín (25,744 trati Lochovice-Zadní Tře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</si>
  <si>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</si>
  <si>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</si>
  <si>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</si>
  <si>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</si>
  <si>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</si>
  <si>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</si>
  <si>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</si>
  <si>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</si>
  <si>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</si>
  <si>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</si>
  <si>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</si>
  <si>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</si>
  <si>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</si>
  <si>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v km 94,654 (25,744)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</si>
  <si>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</si>
  <si>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</si>
  <si>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</si>
  <si>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</si>
  <si>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</si>
  <si>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</si>
  <si>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</si>
  <si>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</si>
  <si>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</si>
  <si>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</si>
  <si>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</si>
  <si>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</si>
  <si>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</si>
  <si>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</si>
  <si>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</si>
  <si>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</si>
  <si>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</si>
  <si>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</si>
  <si>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</si>
  <si>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</si>
  <si>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</si>
  <si>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</si>
  <si>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</si>
  <si>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</si>
  <si>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</si>
  <si>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</si>
  <si>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</si>
  <si>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</si>
  <si>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</si>
  <si>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0</t>
  </si>
  <si>
    <t>Všeobecné konstrukce a práce</t>
  </si>
  <si>
    <t>P</t>
  </si>
  <si>
    <t>1</t>
  </si>
  <si>
    <t>015112</t>
  </si>
  <si>
    <t>POPLATKY ZA LIKVIDACŮ ODPADŮ NEKONTAMINOVANÝCH - 17 05 04  VYTĚŽENÉ ZEMINY A HORNINY -  II. TŘÍDA TĚŽITELNOSTI</t>
  </si>
  <si>
    <t>T</t>
  </si>
  <si>
    <t>OTSKP 2019</t>
  </si>
  <si>
    <t>PP</t>
  </si>
  <si>
    <t/>
  </si>
  <si>
    <t>VV</t>
  </si>
  <si>
    <t>příloha č. 0001</t>
  </si>
  <si>
    <t>TS</t>
  </si>
  <si>
    <t>Technická specifikace položky odpovídá příslušné cenové soustavě.</t>
  </si>
  <si>
    <t>015140</t>
  </si>
  <si>
    <t>POPLATKY ZA LIKVIDACŮ ODPADŮ NEKONTAMINOVANÝCH - 17 01 01  BETON Z DEMOLIC OBJEKTŮ, ZÁKLADŮ TV</t>
  </si>
  <si>
    <t>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</si>
  <si>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</si>
  <si>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</si>
  <si>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</si>
  <si>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</si>
  <si>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</si>
  <si>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15420</t>
  </si>
  <si>
    <t>POPLATKY ZA LIKVIDACŮ ODPADŮ NEKONTAMINOVANÝCH - 17 06 04  ZBYTKY IZOLAČNÍCH MATERIÁLŮ</t>
  </si>
  <si>
    <t>6</t>
  </si>
  <si>
    <t>15430</t>
  </si>
  <si>
    <t>POPLATKY ZA LIKVIDACŮ ODPADŮ NEKONTAMINOVANÝCH - 17 09 04  LAMINÁT Z DEMOLIC RELÉOVÝCH DOMKŮ</t>
  </si>
  <si>
    <t>7</t>
  </si>
  <si>
    <t>15621</t>
  </si>
  <si>
    <t>POPLATKY ZA LIKVIDACŮ ODPADŮ NEBEZPEČNÝCH - KABELY S PLASTOVOU IZOLACÍ</t>
  </si>
  <si>
    <t>8</t>
  </si>
  <si>
    <t>015650</t>
  </si>
  <si>
    <t>POPLATKY ZA LIKVIDACŮ ODPADŮ NEBEZPEČNÝCH - 16 06 02*  NIKL - KADMIOVÉ BATERIE A AKUMULÁTORY</t>
  </si>
  <si>
    <t>ZÁKLADY POD DOMEK - ZEMNÍ A STAVEBNÍ PRÁCE</t>
  </si>
  <si>
    <t>9</t>
  </si>
  <si>
    <t>R13173</t>
  </si>
  <si>
    <t>HLOUBENÍ JAM ZAPAŽ I NEPAŽ TŘ. I</t>
  </si>
  <si>
    <t>M3</t>
  </si>
  <si>
    <t>R</t>
  </si>
  <si>
    <t>příloha č. 0001 a 0502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</si>
  <si>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</si>
  <si>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10</t>
  </si>
  <si>
    <t>R131738</t>
  </si>
  <si>
    <t>HLOUBENÍ JAM ZAPAŽ I NEPAŽ TŘ. I, ODVOZ DO 20KM</t>
  </si>
  <si>
    <t>11</t>
  </si>
  <si>
    <t>R17411</t>
  </si>
  <si>
    <t>ZÁSYP JAM A RÝH ZEMINOU SE ZHUTNĚNÍM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</si>
  <si>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</si>
  <si>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12</t>
  </si>
  <si>
    <t>R27152</t>
  </si>
  <si>
    <t>POLŠTÁŘE POD ZÁKLADY Z KAMENIVA DRCENÉHO</t>
  </si>
  <si>
    <t>položka zahrnuje dodávku předepsaného kameniva, mimostaveništní a vnitrostaveništní dopravu a jeho uložení není-li v zadávací dokumentaci uvedeno jinak, jedná se o nakupovaný materiál</t>
  </si>
  <si>
    <t>13</t>
  </si>
  <si>
    <t>R27227</t>
  </si>
  <si>
    <t>ZÁKLADY Z CIHEL A TVÁRNIC NEPÁLENÝCH</t>
  </si>
  <si>
    <t>Položka zahrnuje veškerý materiál, výrobky a polotovary, včetně mimostaveništní a vnitrostaveništní dopravy (rovněž přesuny), včetně naložení a složení, případně s uložením.</t>
  </si>
  <si>
    <t>14</t>
  </si>
  <si>
    <t>272364</t>
  </si>
  <si>
    <t>VÝZTUŽ ZÁKLADŮ Z OCELI 10425, B420B</t>
  </si>
  <si>
    <t>Technická specifikace položky odpovídá příslušné cenové soustavě</t>
  </si>
  <si>
    <t>15</t>
  </si>
  <si>
    <t>R45131A</t>
  </si>
  <si>
    <t>PODKLADNÍ A VÝPLŇOVÉ VRSTVY Z PROSTÉHO BETONU C20/25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</si>
  <si>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</si>
  <si>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16</t>
  </si>
  <si>
    <t>711332</t>
  </si>
  <si>
    <t>IZOLACE PODZEM OBJ PROTI VOL STÉK VODĚ ASFALT PÁSY</t>
  </si>
  <si>
    <t>M2</t>
  </si>
  <si>
    <t>17</t>
  </si>
  <si>
    <t>R741911</t>
  </si>
  <si>
    <t>UZEMŇOVACÍ VODIČ V ZEMI FEZN DO 120 MM2</t>
  </si>
  <si>
    <t>M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</si>
  <si>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</si>
  <si>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18</t>
  </si>
  <si>
    <t>R15111</t>
  </si>
  <si>
    <t>POPLATKY ZA LIKVIDACŮ ODPADŮ NEKONTAMINOVANÝCH - 17 05 04  VYTĚŽENÉ ZEMINY A HORNINY -  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</si>
  <si>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</si>
  <si>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19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</si>
  <si>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</si>
  <si>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</si>
  <si>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</si>
  <si>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20</t>
  </si>
  <si>
    <t>R702212</t>
  </si>
  <si>
    <t>KABELOVÁ CHRÁNIČKA ZEMNÍ DN PŘES 100 DO 200 MM</t>
  </si>
  <si>
    <t>Zemní práce pro slaboproud</t>
  </si>
  <si>
    <t>21</t>
  </si>
  <si>
    <t>11130</t>
  </si>
  <si>
    <t>SEJMUTÍ DRNU</t>
  </si>
  <si>
    <t>příloha č. 1300</t>
  </si>
  <si>
    <t>22</t>
  </si>
  <si>
    <t>131838</t>
  </si>
  <si>
    <t>HLOUBENÍ JAM ZAPAŽ I NEPAŽ TŘ. II, ODVOZ DO 20KM</t>
  </si>
  <si>
    <t>příloha č. 1300, 3x2-výstražníky a závory+4x3-protlakové jámy+1x4 RD</t>
  </si>
  <si>
    <t>23</t>
  </si>
  <si>
    <t>132838</t>
  </si>
  <si>
    <t>HLOUBENÍ RÝH ŠÍŘ DO 2M PAŽ I NEPAŽ TŘ. II, ODVOZ DO 20KM</t>
  </si>
  <si>
    <t>příloha č. 1300, 68mx0,35mx0,9m+5mx0,5mx1,2m+70mx0,5mx0,5m</t>
  </si>
  <si>
    <t>24</t>
  </si>
  <si>
    <t>14173</t>
  </si>
  <si>
    <t>PROTLAČOVÁNÍ POTRUBÍ Z PLAST HMOT DN DO 200MM</t>
  </si>
  <si>
    <t>příloha č. 1300, 0702 a 0703</t>
  </si>
  <si>
    <t>25</t>
  </si>
  <si>
    <t>17411</t>
  </si>
  <si>
    <t>26</t>
  </si>
  <si>
    <t>18120</t>
  </si>
  <si>
    <t>ÚPRAVA PLÁNĚ SE ZHUTNĚNÍM V HORNINĚ TŘ. II</t>
  </si>
  <si>
    <t>27</t>
  </si>
  <si>
    <t>18241</t>
  </si>
  <si>
    <t>ZALOŽENÍ TRÁVNÍKU RUČNÍM VÝSEVEM</t>
  </si>
  <si>
    <t>28</t>
  </si>
  <si>
    <t>465921</t>
  </si>
  <si>
    <t>DLAŽBY Z BETONOVÝCH DLAŽDIC NA SUCHO</t>
  </si>
  <si>
    <t>29</t>
  </si>
  <si>
    <t>701005</t>
  </si>
  <si>
    <t>VYHLEDÁVACÍ MARKER ZEMNÍ S MOŽNOSTÍ ZÁPISU</t>
  </si>
  <si>
    <t>KUS</t>
  </si>
  <si>
    <t>příloha č. 1200 a 1300</t>
  </si>
  <si>
    <t>30</t>
  </si>
  <si>
    <t>702113</t>
  </si>
  <si>
    <t>KABELOVÝ ŽLAB ZEMNÍ VČETNĚ KRYTU SVĚTLÉ ŠÍŘKY PŘES 250 MM</t>
  </si>
  <si>
    <t>31</t>
  </si>
  <si>
    <t>32</t>
  </si>
  <si>
    <t>702212</t>
  </si>
  <si>
    <t>33</t>
  </si>
  <si>
    <t>702232</t>
  </si>
  <si>
    <t>KABELOVÁ CHRÁNIČKA ZEMNÍ DĚLENÁ DN PŘES 100 DO 200 MM</t>
  </si>
  <si>
    <t>Ochrana stávajících kabelů dle popisu v technické zprávě.</t>
  </si>
  <si>
    <t>příloha č. 0001 a 1300</t>
  </si>
  <si>
    <t>34</t>
  </si>
  <si>
    <t>702312</t>
  </si>
  <si>
    <t>ZAKRYTÍ KABELŮ VÝSTRAŽNOU FÓLIÍ ŠÍŘKY PŘES 20 DO 40 CM</t>
  </si>
  <si>
    <t>35</t>
  </si>
  <si>
    <t>702412</t>
  </si>
  <si>
    <t>KABELOVÝ PROSTUP DO OBJEKTU PŘES ZÁKLAD ZDĚNÝ SVĚTLÉ ŠÍŘKY PŘES 100 DO 200 MM</t>
  </si>
  <si>
    <t>36</t>
  </si>
  <si>
    <t>703755</t>
  </si>
  <si>
    <t>PROTIPOŽÁRNÍ UCPÁVKA PROSTUPU KABELOVÉHO PR. DO 200MM, DO EI 90 MIN.</t>
  </si>
  <si>
    <t>37</t>
  </si>
  <si>
    <t>709210</t>
  </si>
  <si>
    <t>KŘIŽOVATKA KABELOVÝCH VEDENÍ SE STÁVAJÍCÍ INŽENÝRSKOU SÍTÍ (KABELEM, POTRUBÍM APOD.)</t>
  </si>
  <si>
    <t>38</t>
  </si>
  <si>
    <t>709400</t>
  </si>
  <si>
    <t>ZATAŽENÍ LANKA DO CHRÁNIČKY NEBO ŽLABU</t>
  </si>
  <si>
    <t>39</t>
  </si>
  <si>
    <t>R1</t>
  </si>
  <si>
    <t>Zřízení kab.lože z prosáté zeminy bez zakrytí v rýze do š.65cm, tl.vrstvy 5cm</t>
  </si>
  <si>
    <t>příloha č. 1300 a 0701</t>
  </si>
  <si>
    <t>Položka zahrnuje kompletní zřízení kabelového lože z prosáté zemíny pro pokládku zabezpečovacích kabelů, které budou uloženy v zemi pod fólií a nebudou kryty žlabem ani chráničkou. Způsob provedení kabelového lože je znázorněn na výkrese č. 0701.  Položka zahrnuje veškerý potřebný materiál a práci pro realizaci včetně mimostaveništní a vnitrostaveništní dopravy.</t>
  </si>
  <si>
    <t>40</t>
  </si>
  <si>
    <t>R2</t>
  </si>
  <si>
    <t>Geodetické vytýčení trasy</t>
  </si>
  <si>
    <t>KM</t>
  </si>
  <si>
    <t>Geodetické vytýčení trasy kabelu před započetím realizace výkopů pro kabelovou trasu.</t>
  </si>
  <si>
    <t>Položka zahrnuje kompletní geodetické vytýčení kabelové trasy před její realizací. Položka zahrnuje veškerý potřebný materiál a práci pro realizaci včetně mimostaveništní a vnitrostaveništní dopravy.</t>
  </si>
  <si>
    <t>75</t>
  </si>
  <si>
    <t>Slaboproud</t>
  </si>
  <si>
    <t>41</t>
  </si>
  <si>
    <t>703422</t>
  </si>
  <si>
    <t>ELEKTROINSTALAČNÍ TRUBKA PLASTOVÁ UV STABILNÍ VČETNĚ UPEVNĚNÍ A PŘÍSLUŠENSTVÍ DN PRŮMĚRU PŘES 25 DO 40 MM</t>
  </si>
  <si>
    <t>42</t>
  </si>
  <si>
    <t>741731</t>
  </si>
  <si>
    <t>DVEŘNÍ KONTAKT</t>
  </si>
  <si>
    <t>43</t>
  </si>
  <si>
    <t>741911</t>
  </si>
  <si>
    <t>příloha č. 0101 a 0401</t>
  </si>
  <si>
    <t>44</t>
  </si>
  <si>
    <t>741B12</t>
  </si>
  <si>
    <t>ZEMNÍCÍ TYČ FEZN DÉLKY PŘES 2,0 DO 4,5 M</t>
  </si>
  <si>
    <t>45</t>
  </si>
  <si>
    <t>741C01</t>
  </si>
  <si>
    <t>EKVIPOTENCIÁLNÍ PŘÍPOJNICE</t>
  </si>
  <si>
    <t>46</t>
  </si>
  <si>
    <t>741C02</t>
  </si>
  <si>
    <t>UZEMŇOVACÍ SVORKA</t>
  </si>
  <si>
    <t>47</t>
  </si>
  <si>
    <t>741C03</t>
  </si>
  <si>
    <t>POUZDRO PRO PRŮCHOD PÁSKU STĚNOU</t>
  </si>
  <si>
    <t>48</t>
  </si>
  <si>
    <t>741C04</t>
  </si>
  <si>
    <t>OCHRANNÉ POSPOJOVÁNÍ CU VODIČEM DO 16 MM2</t>
  </si>
  <si>
    <t>49</t>
  </si>
  <si>
    <t>741C05</t>
  </si>
  <si>
    <t>SPOJOVÁNÍ UZEMŇOVACÍCH VODIČŮ</t>
  </si>
  <si>
    <t>50</t>
  </si>
  <si>
    <t>R3</t>
  </si>
  <si>
    <t>1-YY do 1 x 35 mm2, kabel s plastovou izolací</t>
  </si>
  <si>
    <t>příloha č. 1001 a 1201</t>
  </si>
  <si>
    <t>Položka zahrnuje kompletní dodávku a montáž příslušného kabelu. Položka zahrnuje veškerý potřebný materiál a práci pro realizaci včetně mimostaveništní a vnitrostaveništní dopravy.</t>
  </si>
  <si>
    <t>51</t>
  </si>
  <si>
    <t>742G11</t>
  </si>
  <si>
    <t>KABEL NN DVOU- A TŘÍŽÍLOVÝ CU S PLASTOVOU IZOLACÍ DO 2,5 MM2</t>
  </si>
  <si>
    <t>52</t>
  </si>
  <si>
    <t>742H12</t>
  </si>
  <si>
    <t>KABEL NN ČTYŘ- A PĚTIŽÍLOVÝ CU S PLASTOVOU IZOLACÍ OD 4 DO 16 MM2</t>
  </si>
  <si>
    <t>53</t>
  </si>
  <si>
    <t>742L11</t>
  </si>
  <si>
    <t>UKONČENÍ DVOU AŽ PĚTIŽÍLOVÉHO KABELU V ROZVADĚČI NEBO NA PŘÍSTROJI DO 2,5 MM2</t>
  </si>
  <si>
    <t>54</t>
  </si>
  <si>
    <t>742L12</t>
  </si>
  <si>
    <t>UKONČENÍ DVOU AŽ PĚTIŽÍLOVÉHO KABELU V ROZVADĚČI NEBO NA PŘÍSTROJI OD 4 DO 16 MM2</t>
  </si>
  <si>
    <t>55</t>
  </si>
  <si>
    <t>742P13</t>
  </si>
  <si>
    <t>ZATAŽENÍ KABELU DO CHRÁNIČKY - KABEL DO 4 KG/M</t>
  </si>
  <si>
    <t>56</t>
  </si>
  <si>
    <t>742P14</t>
  </si>
  <si>
    <t>ZATAŽENÍ KABELU DO CHRÁNIČKY - KABEL PŘES 4 KG/M</t>
  </si>
  <si>
    <t>57</t>
  </si>
  <si>
    <t>742P15</t>
  </si>
  <si>
    <t>OZNAČOVACÍ ŠTÍTEK NA KABEL</t>
  </si>
  <si>
    <t>58</t>
  </si>
  <si>
    <t>742P17</t>
  </si>
  <si>
    <t>VYHLEDÁNÍ STÁVAJÍCÍHO KABELU (MĚŘENÍ, SONDA)</t>
  </si>
  <si>
    <t>příloha č. 0101 a 1001</t>
  </si>
  <si>
    <t>59</t>
  </si>
  <si>
    <t>744M31</t>
  </si>
  <si>
    <t>OVLADAČ NOUZOVÉHO VYPNUTÍ KOMPLETNÍ (STOP TLAČÍTKO) DO 10 A</t>
  </si>
  <si>
    <t>příloha č. 0001 a 0501</t>
  </si>
  <si>
    <t>60</t>
  </si>
  <si>
    <t>744R12</t>
  </si>
  <si>
    <t>SVORKA OD 4 DO 16 MM2</t>
  </si>
  <si>
    <t>61</t>
  </si>
  <si>
    <t>747413</t>
  </si>
  <si>
    <t>MĚŘENÍ ZEMNÍCH ODPORŮ - ZEMNICÍ SÍTĚ DÉLKY PÁSKU DO 100 M</t>
  </si>
  <si>
    <t>62</t>
  </si>
  <si>
    <t>748151</t>
  </si>
  <si>
    <t>BEZPEČNOSTNÍ TABULKA</t>
  </si>
  <si>
    <t>63</t>
  </si>
  <si>
    <t>75A131</t>
  </si>
  <si>
    <t>KABEL METALICKÝ DVOUPLÁŠŤOVÝ DO 12 PÁRŮ - DODÁVKA</t>
  </si>
  <si>
    <t>KMPÁR</t>
  </si>
  <si>
    <t>64</t>
  </si>
  <si>
    <t>75A141</t>
  </si>
  <si>
    <t>KABEL METALICKÝ DVOUPLÁŠŤOVÝ PŘES 12 PÁRŮ - DODÁVKA</t>
  </si>
  <si>
    <t>65</t>
  </si>
  <si>
    <t>75A217</t>
  </si>
  <si>
    <t>ZATAŽENÍ A SPOJKOVÁNÍ KABELŮ DO 12 PÁRŮ - MONTÁŽ</t>
  </si>
  <si>
    <t>66</t>
  </si>
  <si>
    <t>75A227</t>
  </si>
  <si>
    <t>ZATAŽENÍ A SPOJKOVÁNÍ KABELŮ PŘES 12 PÁRŮ - MONTÁŽ</t>
  </si>
  <si>
    <t>67</t>
  </si>
  <si>
    <t>75A311</t>
  </si>
  <si>
    <t>KABELOVÁ FORMA (UKONČENÍ KABELŮ) PRO KABELY ZABEZPEČOVACÍ DO 12 PÁRŮ</t>
  </si>
  <si>
    <t>68</t>
  </si>
  <si>
    <t>75A312</t>
  </si>
  <si>
    <t>KABELOVÁ FORMA (UKONČENÍ KABELŮ) PRO KABELY ZABEZPEČOVACÍ PŘES 12 PÁRŮ</t>
  </si>
  <si>
    <t>69</t>
  </si>
  <si>
    <t>75A321</t>
  </si>
  <si>
    <t>SPOJKA ROVNÁ PRO PLASTOVÉ KABELY S JÁDRY O PRŮMĚRU 1 MM2 DO 12 PÁRŮ</t>
  </si>
  <si>
    <t>70</t>
  </si>
  <si>
    <t>75A322</t>
  </si>
  <si>
    <t>SPOJKA ROVNÁ PRO PLASTOVÉ KABELY S JÁDRY O PRŮMĚRU 1 MM2 PŘES 12 PÁRŮ</t>
  </si>
  <si>
    <t>71</t>
  </si>
  <si>
    <t>75A420</t>
  </si>
  <si>
    <t>OZNAČENÍ KABELŮ ZNAČKOVACÍ KABELOVOU OBJÍMKOU</t>
  </si>
  <si>
    <t>72</t>
  </si>
  <si>
    <t>75I221</t>
  </si>
  <si>
    <t>KABEL ZEMNÍ DVOUPLÁŠŤOVÝ BEZ PANCÍŘE PRŮMĚRU ŽÍLY 0,8 MM DO 5XN</t>
  </si>
  <si>
    <t>KMČTYŘKA</t>
  </si>
  <si>
    <t>73</t>
  </si>
  <si>
    <t>75I22X</t>
  </si>
  <si>
    <t>KABEL ZEMNÍ DVOUPLÁŠŤOVÝ BEZ PANCÍŘE PRŮMĚRU ŽÍLY 0,8 MM - MONTÁŽ</t>
  </si>
  <si>
    <t>74</t>
  </si>
  <si>
    <t>75IH11</t>
  </si>
  <si>
    <t>UKONČENÍ KABELU CELOPLASTOVÉHO BEZ PANCÍŘE DO 40 ŽIL</t>
  </si>
  <si>
    <t>75IH1Y</t>
  </si>
  <si>
    <t>UKONČENÍ KABELU CELOPLASTOVÉHO BEZ PANCÍŘE - DEMONTÁŽ</t>
  </si>
  <si>
    <t>76</t>
  </si>
  <si>
    <t>75IH31</t>
  </si>
  <si>
    <t>UKONČENÍ KABELU FORMA KABELOVÁ DÉLKY DO 0,5 M DO 5XN</t>
  </si>
  <si>
    <t>77</t>
  </si>
  <si>
    <t>75IH9X</t>
  </si>
  <si>
    <t>UKONČENÍ KABELU ŠTÍTEK KABELOVÝ - MONTÁŽ</t>
  </si>
  <si>
    <t>78</t>
  </si>
  <si>
    <t>75IH9Y</t>
  </si>
  <si>
    <t>UKONČENÍ KABELU ŠTÍTEK KABELOVÝ - DEMONTÁŽ</t>
  </si>
  <si>
    <t>79</t>
  </si>
  <si>
    <t>75II11</t>
  </si>
  <si>
    <t>SPOJKA PRO CELOPLASTOVÉ KABELY BEZ PANCÍŘE DO 100 ŽIL</t>
  </si>
  <si>
    <t>80</t>
  </si>
  <si>
    <t>75II1X</t>
  </si>
  <si>
    <t>SPOJKA PRO CELOPLASTOVÉ KABELY BEZ PANCÍŘE - MONTÁŽ</t>
  </si>
  <si>
    <t>81</t>
  </si>
  <si>
    <t>75B111</t>
  </si>
  <si>
    <t>VNITŘNÍ KABELOVÉ ROZVODY DO 20 KABELŮ - DODÁVKA</t>
  </si>
  <si>
    <t>82</t>
  </si>
  <si>
    <t>75B117</t>
  </si>
  <si>
    <t>VNITŘNÍ KABELOVÉ ROZVODY DO 20 KABELŮ - MONTÁŽ</t>
  </si>
  <si>
    <t>83</t>
  </si>
  <si>
    <t>75B118</t>
  </si>
  <si>
    <t>VNITŘNÍ KABELOVÉ ROZVODY DO 20 KABELŮ - DEMONTÁŽ</t>
  </si>
  <si>
    <t>84</t>
  </si>
  <si>
    <t>R75B229</t>
  </si>
  <si>
    <t>SERVISNÍ A DIAGNOSTICKÉ PRACOVIŠTĚ,  TECHNOLOGIE - ÚPRAVA</t>
  </si>
  <si>
    <t>Úprava diagnostického pracoviště DOZ Zdice - Březnice</t>
  </si>
  <si>
    <t>1. Položka obsahuje:  
 – demontáž a montáž výpočetní techniky, včetně propojovacích vedení a monitorů a dodávky potřebného materiálu  
 – demontáž a montáž vybavení pro servisní pracoviště diagnostiky se všemi pomocnými a doplňujícími pracemi a součástmi, případné použití mechanizmů, včetně dopravy z místa demontáže do skladu  
- úpravu programového vybavení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</si>
  <si>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85</t>
  </si>
  <si>
    <t>75B421</t>
  </si>
  <si>
    <t>STOJANOVÁ ŘADA PRO 2 STOJANY - DODÁVKA</t>
  </si>
  <si>
    <t>příloha č. 0501</t>
  </si>
  <si>
    <t>86</t>
  </si>
  <si>
    <t>75B427</t>
  </si>
  <si>
    <t>STOJANOVÁ ŘADA PRO 2 STOJANY - MONTÁŽ</t>
  </si>
  <si>
    <t>87</t>
  </si>
  <si>
    <t>75B428</t>
  </si>
  <si>
    <t>STOJANOVÁ ŘADA PRO 2 STOJANY - DEMONTÁŽ</t>
  </si>
  <si>
    <t>88</t>
  </si>
  <si>
    <t>75B471</t>
  </si>
  <si>
    <t>KABELOVÝ ROŠT VODOROVNÝ - DODÁVKA</t>
  </si>
  <si>
    <t>89</t>
  </si>
  <si>
    <t>75B477</t>
  </si>
  <si>
    <t>KABELOVÝ ROŠT VODOROVNÝ - MONTÁŽ</t>
  </si>
  <si>
    <t>90</t>
  </si>
  <si>
    <t>75B478</t>
  </si>
  <si>
    <t>KABELOVÝ ROŠT VODOROVNÝ - DEMONTÁŽ</t>
  </si>
  <si>
    <t>91</t>
  </si>
  <si>
    <t>75B481</t>
  </si>
  <si>
    <t>KABELOVÝ ROŠT SVISLÝ - DODÁVKA</t>
  </si>
  <si>
    <t>92</t>
  </si>
  <si>
    <t>75B487</t>
  </si>
  <si>
    <t>KABELOVÝ ROŠT SVISLÝ - MONTÁŽ</t>
  </si>
  <si>
    <t>93</t>
  </si>
  <si>
    <t>75B488</t>
  </si>
  <si>
    <t>KABELOVÝ ROŠT SVISLÝ - DEMONTÁŽ</t>
  </si>
  <si>
    <t>94</t>
  </si>
  <si>
    <t>R75B569</t>
  </si>
  <si>
    <t>ÚPRAVA RELÉOVÝCH, NAPÁJECÍCH NEBO KABELOVÝCH STOJANŮ NEBO SKŘÍNÍ</t>
  </si>
  <si>
    <t>Jedná se o úpravu stojanu volné vazby ve SÚ ŽST Frýdek-Místek z důvodu vazby PZS.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</si>
  <si>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</si>
  <si>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95</t>
  </si>
  <si>
    <t>75B6A1</t>
  </si>
  <si>
    <t>USMĚRŇOVAČ 24 V/50 A - DODÁVKA</t>
  </si>
  <si>
    <t>Bude dodán usměrňovač alespoň s výkonem 40A.</t>
  </si>
  <si>
    <t>příloha č. 0001, 0501 a 1901</t>
  </si>
  <si>
    <t>96</t>
  </si>
  <si>
    <t>75B6G7</t>
  </si>
  <si>
    <t>USMĚRŇOVAČ - MONTÁŽ</t>
  </si>
  <si>
    <t>97</t>
  </si>
  <si>
    <t>75B6G8</t>
  </si>
  <si>
    <t>USMĚRŇOVAČ - DEMONTÁŽ</t>
  </si>
  <si>
    <t>98</t>
  </si>
  <si>
    <t>R75B6M1</t>
  </si>
  <si>
    <t>BEZÚDRŽBOVÁ BATERIE 24 V/180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</si>
  <si>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</si>
  <si>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99</t>
  </si>
  <si>
    <t>75B6T7</t>
  </si>
  <si>
    <t>BATERIE - MONTÁŽ</t>
  </si>
  <si>
    <t>100</t>
  </si>
  <si>
    <t>75B6T8</t>
  </si>
  <si>
    <t>BATERIE - DEMONTÁŽ</t>
  </si>
  <si>
    <t>101</t>
  </si>
  <si>
    <t>75K671</t>
  </si>
  <si>
    <t>AKUMULÁTOROVÁ BATERIE - STOJAN/NOSIČ AKUMULÁTORŮ - DODÁVKA</t>
  </si>
  <si>
    <t>102</t>
  </si>
  <si>
    <t>75K67X</t>
  </si>
  <si>
    <t>AKUMULÁTOROVÁ BATERIE - STOJAN/NOSIČ AKUMULÁTORŮ - MONTÁŽ</t>
  </si>
  <si>
    <t>103</t>
  </si>
  <si>
    <t>75K67Y</t>
  </si>
  <si>
    <t>AKUMULÁTOROVÁ BATERIE - STOJAN/NOSIČ AKUMULÁTORŮ - DEMONTÁŽ</t>
  </si>
  <si>
    <t>104</t>
  </si>
  <si>
    <t>75B742</t>
  </si>
  <si>
    <t>OCHRANNÁ OPATŘENÍ  PROTI ATMOSFÉRICKÝM VLIVŮM - JEDNOKOLEJNÁ TRAŤ BEZ TRAKCÍ</t>
  </si>
  <si>
    <t>příloha č. 0001 a 0401</t>
  </si>
  <si>
    <t>105</t>
  </si>
  <si>
    <t>75B949</t>
  </si>
  <si>
    <t>INDIVIDUÁLNÍ SW ELEKTRONICKÉHO STAVĚDLA S ELEKTRONICKÝM ROZHRANÍM - ÚPRAVA</t>
  </si>
  <si>
    <t>V.J.</t>
  </si>
  <si>
    <t>Jedná se o úpravu adresného SW DOZ Zdice - Březnice v návaznosti na změnu přibližovaích úseků PZS ve stanici Lochovice a úpravu ovládání a indikací PZS.</t>
  </si>
  <si>
    <t>106</t>
  </si>
  <si>
    <t>75C917</t>
  </si>
  <si>
    <t>SNÍMAČ POČÍTAČE NÁPRAV - MONTÁŽ</t>
  </si>
  <si>
    <t>příloha č. 0401</t>
  </si>
  <si>
    <t>107</t>
  </si>
  <si>
    <t>75C918</t>
  </si>
  <si>
    <t>SNÍMAČ POČÍTAČE NÁPRAV - DEMONTÁŽ</t>
  </si>
  <si>
    <t>108</t>
  </si>
  <si>
    <t>R75C931</t>
  </si>
  <si>
    <t>SKŘÍŇ S POČÍTAČI NÁPRAV 4 BODY/2 ÚSEKY - DODÁVKA</t>
  </si>
  <si>
    <t>příloha č.0401</t>
  </si>
  <si>
    <t>1. Položka obsahuje:  
 – dodávka skříně s počítači náprav 8 bodů/7 úseků včetně potřebného pomocného materiálu a dopravy do staveništního skladu  
 – dodávku skříně s počítači náprav 8 bodů/7 úseků do stavědlové ústředny včetně skříně podle určení a pomocného materiálu, dopravu do staveništního skladu  
2. Položka neobsahuje:  
 X  
3. Způsob měření:  
Udává se počet kusů kompletní konstrukce nebo práce.</t>
  </si>
  <si>
    <t>109</t>
  </si>
  <si>
    <t>R75C937</t>
  </si>
  <si>
    <t>SKŘÍŇ S POČÍTAČI NÁPRAV 4 BODY/2 ÚSEKY - MONTÁŽ</t>
  </si>
  <si>
    <t>1. Položka obsahuje:  
 – montáž skříně s počítači náprav 8 bodů/7 úseků, osazení vnitřních prvků skříně, přezkoušení  
 – montáž skříně s počítači náprav 8 bodů/7 úseků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</si>
  <si>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110</t>
  </si>
  <si>
    <t>75D111</t>
  </si>
  <si>
    <t>SKŘÍŇ LOGIKY RELÉOVÉHO PŘEJEZDOVÉHO ZABEZPEČOVACÍHO ZAŘÍZENÍ - DODÁVKA</t>
  </si>
  <si>
    <t>111</t>
  </si>
  <si>
    <t>75D117</t>
  </si>
  <si>
    <t>SKŘÍŇ LOGIKY RELÉOVÉHO PŘEJEZDOVÉHO ZABEZPEČOVACÍHO ZAŘÍZENÍ - MONTÁŽ</t>
  </si>
  <si>
    <t>112</t>
  </si>
  <si>
    <t>75D118</t>
  </si>
  <si>
    <t>SKŘÍŇ LOGIKY RELÉOVÉHO PŘEJEZDOVÉHO ZABEZPEČOVACÍHO ZAŘÍZENÍ - DEMONTÁŽ</t>
  </si>
  <si>
    <t>113</t>
  </si>
  <si>
    <t>75D161</t>
  </si>
  <si>
    <t>RELÉOVÝ DOMEK (DO 9 M2) PREFABRIKOVANÝ, IZOLOVANÝ, S KLIMATIZACÍ A VNITŘNÍ KABELIZACÍ - DODÁVKA</t>
  </si>
  <si>
    <t>Reléový domek PZS s nuceným větráním, valbovou střechou a stříškou u vstupu.</t>
  </si>
  <si>
    <t>114</t>
  </si>
  <si>
    <t>75D167</t>
  </si>
  <si>
    <t>RELÉOVÝ DOMEK (DO 9 M2) PREFABRIKOVANÝ - MONTÁŽ</t>
  </si>
  <si>
    <t>115</t>
  </si>
  <si>
    <t>75D168</t>
  </si>
  <si>
    <t>RELÉOVÝ DOMEK (DO 9 M2) PREFABRIKOVANÝ - DEMONTÁŽ</t>
  </si>
  <si>
    <t>116</t>
  </si>
  <si>
    <t>75D211</t>
  </si>
  <si>
    <t>VÝSTRAŽNÍK SE ZÁVOROU, 1 SKŘÍŇ - DODÁVKA</t>
  </si>
  <si>
    <t>včetně označovacího pásu</t>
  </si>
  <si>
    <t>příloha č. 0001, 0201 a 0202</t>
  </si>
  <si>
    <t>117</t>
  </si>
  <si>
    <t>75D217</t>
  </si>
  <si>
    <t>VÝSTRAŽNÍK SE ZÁVOROU, 1 SKŘÍŇ - MONTÁŽ</t>
  </si>
  <si>
    <t>včetně označení samolepkou s číslem přejezdu</t>
  </si>
  <si>
    <t>118</t>
  </si>
  <si>
    <t>75D228</t>
  </si>
  <si>
    <t>VÝSTRAŽNÍK BEZ ZÁVORY, 1 SKŘÍŇ - DEMONTÁŽ</t>
  </si>
  <si>
    <t>119</t>
  </si>
  <si>
    <t>75D231</t>
  </si>
  <si>
    <t>VÝSTRAŽNÍK SE ZÁVOROU, 2 SKŘÍNĚ - DODÁVKA</t>
  </si>
  <si>
    <t>120</t>
  </si>
  <si>
    <t>75D237</t>
  </si>
  <si>
    <t>VÝSTRAŽNÍK SE ZÁVOROU, 2 SKŘÍNĚ - MONTÁŽ</t>
  </si>
  <si>
    <t>121</t>
  </si>
  <si>
    <t>75D241</t>
  </si>
  <si>
    <t>VÝSTRAŽNÍK BEZ ZÁVORY, 2 SKŘÍNĚ - DODÁVKA</t>
  </si>
  <si>
    <t>122</t>
  </si>
  <si>
    <t>75D247</t>
  </si>
  <si>
    <t>VÝSTRAŽNÍK BEZ ZÁVORY, 2 SKŘÍNĚ - MONTÁŽ</t>
  </si>
  <si>
    <t>příloha č. 0001, 0202 a 0203</t>
  </si>
  <si>
    <t>123</t>
  </si>
  <si>
    <t>75D248</t>
  </si>
  <si>
    <t>VÝSTRAŽNÍK BEZ ZÁVORY, 2 SKŘÍNĚ - DEMONTÁŽ</t>
  </si>
  <si>
    <t>124</t>
  </si>
  <si>
    <t>R4</t>
  </si>
  <si>
    <t>Servisní plošina se zábradlím pro údržbu světel výstražníku</t>
  </si>
  <si>
    <t>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</si>
  <si>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125</t>
  </si>
  <si>
    <t>R5</t>
  </si>
  <si>
    <t>Servisní plošina se zábradlím pro údržbu pohonu závor</t>
  </si>
  <si>
    <t>126</t>
  </si>
  <si>
    <t>R6</t>
  </si>
  <si>
    <t>Atypický výložník pro výstražník</t>
  </si>
  <si>
    <t>příloha č. 0203</t>
  </si>
  <si>
    <t>127</t>
  </si>
  <si>
    <t>75D271</t>
  </si>
  <si>
    <t>ZAŘÍZENÍ (PZZ) PRO NEVIDOMÉ - DODÁVKA</t>
  </si>
  <si>
    <t>128</t>
  </si>
  <si>
    <t>75D277</t>
  </si>
  <si>
    <t>ZAŘÍZENÍ (PZZ) PRO NEVIDOMÉ - MONTÁŽ</t>
  </si>
  <si>
    <t>129</t>
  </si>
  <si>
    <t>R7</t>
  </si>
  <si>
    <t>DIAGNOSTIKA PZS S DÁLKOVÝM VYČÍTÁNÍM DAT</t>
  </si>
  <si>
    <t>Dodávka a montáž diagnostiky PZS s dálkovým vyčítáním dat s napojením na stávající systém na trati LDS-3.</t>
  </si>
  <si>
    <t>Položka zahrnuje kompletní dodávku a montáž diagnostiyk PZS s dálkovým vyčítáním dat a s napojením na stávající diagnostický systém na trati (včetně jeho případné úpravy). Položka zahrnuje veškerý potřebný materiál a práci pro realizaci včetně mimostaveništní a vnitrostaveništní dopravy.</t>
  </si>
  <si>
    <t>130</t>
  </si>
  <si>
    <t>R8</t>
  </si>
  <si>
    <t>Deska místního ovládání pro přejezd</t>
  </si>
  <si>
    <t>Skříňka místního ovládání</t>
  </si>
  <si>
    <t>Položka zahrnuje kompletní dodávku skříňky místního ovládání (SMO) pro PZS. Položka zahrnuje veškerý potřebný materiál pro realizaci včetně mimostaveništní a vnitrostaveništní dopravy.</t>
  </si>
  <si>
    <t>131</t>
  </si>
  <si>
    <t>R9</t>
  </si>
  <si>
    <t>Deska místního ovládání pro přejezd - montáž</t>
  </si>
  <si>
    <t>Položka zahrnuje kompletní montáž skříňky místního ovládání (SMO) pro PZS. Položka zahrnuje veškerou potřebnou práci pro realizaci včetně mimostaveništní a vnitrostaveništní dopravy.</t>
  </si>
  <si>
    <t>132</t>
  </si>
  <si>
    <t>R10</t>
  </si>
  <si>
    <t>Deska místního ovládání pro přejezd - demontáž</t>
  </si>
  <si>
    <t>133</t>
  </si>
  <si>
    <t>75IEC3</t>
  </si>
  <si>
    <t>VENKOVNÍ TELEFONNÍ OBJEKT V OBJEKTU</t>
  </si>
  <si>
    <t>134</t>
  </si>
  <si>
    <t>75IECX</t>
  </si>
  <si>
    <t>VENKOVNÍ TELEFONNÍ OBJEKT - MONTÁŽ</t>
  </si>
  <si>
    <t>135</t>
  </si>
  <si>
    <t>75IECY</t>
  </si>
  <si>
    <t>VENKOVNÍ TELEFONNÍ OBJEKT - DEMONTÁŽ</t>
  </si>
  <si>
    <t>136</t>
  </si>
  <si>
    <t>R93657</t>
  </si>
  <si>
    <t>Žebříky kovové</t>
  </si>
  <si>
    <t>Žebřík pro údržbu světel výstražníků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</si>
  <si>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</si>
  <si>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137</t>
  </si>
  <si>
    <t>R11</t>
  </si>
  <si>
    <t>Plechová skříň pro úschovu dokumentace v RD PZS</t>
  </si>
  <si>
    <t>Rozměr skříně alespoň 400 a 500 mm.</t>
  </si>
  <si>
    <t>Položka zahrnuje kompletní dodávku a montáž plechové skříně pro úschovu dokumentace na přejezdu v reléovém domku. Položka zahrnuje veškerý potřebný materiál pro realizaci včetně mimostaveništní a vnitrostaveništní dopravy.</t>
  </si>
  <si>
    <t>138</t>
  </si>
  <si>
    <t>R12</t>
  </si>
  <si>
    <t>Dodávka a montáž podlahové krytiny do RD</t>
  </si>
  <si>
    <t>Položka zahrnuje kompletní dodávku a montáž podlahové krytiny v reléovém domku. Položka zahrnuje veškerý potřebný materiál pro realizaci včetně mimostaveništní a vnitrostaveništní dopravy.</t>
  </si>
  <si>
    <t>139</t>
  </si>
  <si>
    <t>R13</t>
  </si>
  <si>
    <t>OSTATNÍ POŽADAVKY - VYPRACOVÁNÍ DOKUMENTACE</t>
  </si>
  <si>
    <t>Dokumentace dodavatele - montážní výkresy</t>
  </si>
  <si>
    <t>Zahrnuje veškeré náklady spojené s vypracováním dokumentace dodavatele, která je nutná pro realizaci díla.</t>
  </si>
  <si>
    <t>140</t>
  </si>
  <si>
    <t>914161</t>
  </si>
  <si>
    <t>DOPRAVNÍ ZNAČKY ZÁKLADNÍ VELIKOSTI HLINÍKOVÉ FÓLIE TŘ 1 - DODÁVKA A MONTÁŽ</t>
  </si>
  <si>
    <t>dopravní značka A32b  se zelenožlutým zvýrazněním</t>
  </si>
  <si>
    <t>141</t>
  </si>
  <si>
    <t>dopravní značka A29  na zelenožlutém pozadí</t>
  </si>
  <si>
    <t>142</t>
  </si>
  <si>
    <t>914163</t>
  </si>
  <si>
    <t>DOPRAVNÍ ZNAČKY ZÁKLADNÍ VELIKOSTI HLINÍKOVÉ FÓLIE TŘ 1 - DEMONTÁŽ</t>
  </si>
  <si>
    <t>143</t>
  </si>
  <si>
    <t>75E117</t>
  </si>
  <si>
    <t>DOZOR PRACOVNÍKŮ PROVOZOVATELE PŘI PRÁCI NA ŽIVÉM ZAŘÍZENÍ</t>
  </si>
  <si>
    <t>144</t>
  </si>
  <si>
    <t>75E127</t>
  </si>
  <si>
    <t>CELKOVÁ PROHLÍDKA ZAŘÍZENÍ A VYHOTOVENÍ REVIZNÍ ZPRÁVY</t>
  </si>
  <si>
    <t>HOD</t>
  </si>
  <si>
    <t>145</t>
  </si>
  <si>
    <t>75E137</t>
  </si>
  <si>
    <t>PŘEZKOUŠENÍ VLAKOVÝCH CEST</t>
  </si>
  <si>
    <t>146</t>
  </si>
  <si>
    <t>75E157</t>
  </si>
  <si>
    <t>Přezkoušení a regulace návěstidel</t>
  </si>
  <si>
    <t>Regulace výstražníků</t>
  </si>
  <si>
    <t>147</t>
  </si>
  <si>
    <t>75E187</t>
  </si>
  <si>
    <t>PŘÍPRAVA A CELKOVÉ ZKOUŠKY ELEKTRONICKÉHO STAVĚDLA PRO JEDNU VLAKOVOU CESTU</t>
  </si>
  <si>
    <t>148</t>
  </si>
  <si>
    <t>75E197</t>
  </si>
  <si>
    <t>PŘÍPRAVA A CELKOVÉ ZKOUŠKY PŘEJEZDOVÉHO ZABEZPEČOVACÍHO ZAŘÍZENÍ PRO JEDNU KOLEJ</t>
  </si>
  <si>
    <t>149</t>
  </si>
  <si>
    <t>75E1B7</t>
  </si>
  <si>
    <t>REGULACE A ZKOUŠENÍ ZABEZPEČOVACÍHO ZAŘÍZENÍ</t>
  </si>
  <si>
    <t>150</t>
  </si>
  <si>
    <t>75E1C7</t>
  </si>
  <si>
    <t>PROTOKOL UTZ</t>
  </si>
  <si>
    <t>151</t>
  </si>
  <si>
    <t>75E321</t>
  </si>
  <si>
    <t>PŘENOSNÝ POČÍTAČ PRO PŘENOS DAT</t>
  </si>
  <si>
    <t>Dodávka zařízení pro snímání výstupních dat.</t>
  </si>
  <si>
    <t>152</t>
  </si>
  <si>
    <t>747301</t>
  </si>
  <si>
    <t>PROVEDENÍ PROHLÍDKY A ZKOUŠKY PRÁVNICKOU OSOBOU, VYDÁNÍ PRŮKAZU ZPŮSOBILOSTI</t>
  </si>
  <si>
    <t>D.2</t>
  </si>
  <si>
    <t>Železniční sdělovací zařízení</t>
  </si>
  <si>
    <t xml:space="preserve">  PS 02</t>
  </si>
  <si>
    <t>Pokládka trubek HDPE</t>
  </si>
  <si>
    <t>PS 02</t>
  </si>
  <si>
    <t>702112</t>
  </si>
  <si>
    <t>KABELOVÝ ŽLAB ZEMNÍ VČETNĚ KRYTU SVĚTLÉ ŠÍŘKY PŘES 120 DO 250 MM</t>
  </si>
  <si>
    <t>Ochrana stávajících kabelů.</t>
  </si>
  <si>
    <t>702311</t>
  </si>
  <si>
    <t>ZAKRYTÍ KABELŮ VÝSTRAŽNOU FÓLIÍ ŠÍŘKY DO 20 CM</t>
  </si>
  <si>
    <t>75I911</t>
  </si>
  <si>
    <t>OPTOTRUBKA HDPE PRŮMĚRU DO 40 MM</t>
  </si>
  <si>
    <t>MODRÁ a ČERNÁ</t>
  </si>
  <si>
    <t>75I91X</t>
  </si>
  <si>
    <t>OPTOTRUBKA HDPE - MONTÁŽ</t>
  </si>
  <si>
    <t>příloha č. 0001 a 1200</t>
  </si>
  <si>
    <t>75IA11</t>
  </si>
  <si>
    <t>OPTOTRUBKOVÁ SPOJKA  PRŮMĚRU DO 40 MM</t>
  </si>
  <si>
    <t>75IA1X</t>
  </si>
  <si>
    <t>OPTOTRUBKOVÁ SPOJKA  - MONTÁŽ</t>
  </si>
  <si>
    <t>75IA61</t>
  </si>
  <si>
    <t>OPTOTRUBKOVÁ KONCOKA S VENTILKEM PRŮMĚRU DO 40 MM</t>
  </si>
  <si>
    <t>75I961</t>
  </si>
  <si>
    <t>OPTOTRUBKA - HERMETIZACE ÚSEKU DO 2000 M</t>
  </si>
  <si>
    <t>ÚSEK</t>
  </si>
  <si>
    <t>75I962</t>
  </si>
  <si>
    <t>OPTOTRUBKA - KALIBRACE</t>
  </si>
  <si>
    <t>75ID11</t>
  </si>
  <si>
    <t>PLASTOVÁ ZEMNÍ KOMORA PRO ULOŽENÍ REZERVY - DODÁVKA</t>
  </si>
  <si>
    <t>75ID1X</t>
  </si>
  <si>
    <t>PLASTOVÁ ZEMNÍ KOMORA PRO ULOŽENÍ REZERVY - MONTÁŽ</t>
  </si>
  <si>
    <t>příloha č. 1001 a 1200</t>
  </si>
  <si>
    <t>75IJ21</t>
  </si>
  <si>
    <t>MĚŘENÍ ZKRÁCENÉ ZÁVĚREČNÉ DÁLKOVÉHO KABELU V OBOU SMĚRECH ZA PROVOZU</t>
  </si>
  <si>
    <t>ČTYŘKA</t>
  </si>
  <si>
    <t>Měření stávajících čtyřek HOK před a po realizaci stavby.</t>
  </si>
  <si>
    <t>75IK11</t>
  </si>
  <si>
    <t>MĚŘENÍ STÁVAJÍCÍHO OPTICKÉHO KABELU</t>
  </si>
  <si>
    <t>VLÁKNO</t>
  </si>
  <si>
    <t>Měření stávajících vláken HOK před a po realizaci stavby.</t>
  </si>
  <si>
    <t>za  Díl</t>
  </si>
  <si>
    <t>za  Díl.1</t>
  </si>
  <si>
    <t>za  Díl.2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</si>
  <si>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</si>
  <si>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</si>
  <si>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</si>
  <si>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</si>
  <si>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</si>
  <si>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</si>
  <si>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</si>
  <si>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</si>
  <si>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</si>
  <si>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</si>
  <si>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</si>
  <si>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</si>
  <si>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</si>
  <si>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</si>
  <si>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</si>
  <si>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</si>
  <si>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</si>
  <si>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</si>
  <si>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</si>
  <si>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</si>
  <si>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</si>
  <si>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</si>
  <si>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</si>
  <si>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</si>
  <si>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</si>
  <si>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</si>
  <si>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</si>
  <si>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</si>
  <si>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</si>
  <si>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</si>
  <si>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</si>
  <si>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</si>
  <si>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</si>
  <si>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</si>
  <si>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</si>
  <si>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</si>
  <si>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popis položky</t>
  </si>
  <si>
    <t>Nájemné v rámci smlouvy s Krajskou správou a údržbou silnic Středočeského kraje o náhradě za omezené užívání silnice. Smlouva je zpoplatněna dle ceníku Středočeského kraje (http://whttp://www.ksus.cz/public/files/userfiles/PDF%20Soubory/cenik.pdf).</t>
  </si>
  <si>
    <t>E.1.1.1</t>
  </si>
  <si>
    <t>Železniční svršek</t>
  </si>
  <si>
    <t xml:space="preserve">  SO 01</t>
  </si>
  <si>
    <t>Železniční svršek u přejezdu P558</t>
  </si>
  <si>
    <t>SO 01</t>
  </si>
  <si>
    <t>R528352</t>
  </si>
  <si>
    <t>KOLEJ 49 E1, ROZD. "U", BEZSTYKOVÁ, PR. BET. BEZPODKLADNICOVÝ, UP. PRUŽNÉ</t>
  </si>
  <si>
    <t>z výkresů č. 3 a TZ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</si>
  <si>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</t>
  </si>
  <si>
    <t>543252</t>
  </si>
  <si>
    <t>VÝMĚNA JEDNOTLIVÉHO PRAŽCE BETONOVÉHO BEZPODKLADNICOVÉHO, UPEVNĚNÍ PRUŽNÉ</t>
  </si>
  <si>
    <t>OTSKP19</t>
  </si>
  <si>
    <t>z TZ</t>
  </si>
  <si>
    <t>541521</t>
  </si>
  <si>
    <t>PODÉLNÝ POSUN BETONOVÉHO PRAŽCE V OSE KOLEJE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</si>
  <si>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</si>
  <si>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</si>
  <si>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</si>
  <si>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</si>
  <si>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</si>
  <si>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2, 3, 4, 7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</si>
  <si>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</si>
  <si>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</si>
  <si>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</si>
  <si>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R5905085055</t>
  </si>
  <si>
    <t>Souvislé čištění KL strojně koleje pražce betonové rozdělení "u"</t>
  </si>
  <si>
    <t>z výkresů č. 2, 3, 4 a TZ</t>
  </si>
  <si>
    <t>Souvislé čištění KL strojně koleje pražce betonové rozdělení "u" - vč. dopravy a pronájmu mechanizace, obsluhy mechanizace a pomocných prací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</si>
  <si>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</si>
  <si>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</si>
  <si>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</si>
  <si>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541121</t>
  </si>
  <si>
    <t>PŘÍČNÝ POSUN KOLEJE NA PRAŽCÍCH BETONOVÝCH DO 0,5 M</t>
  </si>
  <si>
    <t>1. Položka obsahuje: – veškeré práce spojené s příčným posunem kolejového roštu včetně přeházení a úpravy štěrkového lože – příplatky za ztížené podmínky při práci v koleji, např. překážky po stranách koleje, práci v tunelu apod. 2. Položka neobsahuje: – zrušení a znovuzřízení bezstykové koleje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</si>
  <si>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</si>
  <si>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</si>
  <si>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</si>
  <si>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</si>
  <si>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</si>
  <si>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</si>
  <si>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</si>
  <si>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</si>
  <si>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</si>
  <si>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</si>
  <si>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</si>
  <si>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</si>
  <si>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</si>
  <si>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</si>
  <si>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</si>
  <si>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</si>
  <si>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</si>
  <si>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</si>
  <si>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</si>
  <si>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</si>
  <si>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 (APK)</t>
  </si>
  <si>
    <t>Měření prostorové polohy koleje  (APK)</t>
  </si>
  <si>
    <t>R023112011</t>
  </si>
  <si>
    <t>TECHNICKÝ PROJEKT ZAJIŠTĚNÍ PPK</t>
  </si>
  <si>
    <t>R923941</t>
  </si>
  <si>
    <t>ZAJIŠŤOVACÍ ZNAČKA KONZOLOVÁ (K) VČETNĚ OCELOVÉHO SLOUPKU</t>
  </si>
  <si>
    <t>1. Položka obsahuje: – geodetické zaměření a kontrolu připravenosti pro osazení značky – dodávku konzolové zajišťovací značky a slopku v požadovaném provedení – vykopání jamky, osazení a zabetonování sloupku a upevnění podpůrné konstrukce na sloupek – nalepení nebo uchycení zajišťovací značky a další související práce – všechny potřebné pomůcky, stroje, nářadí a pomocný materiál – kontrolní měření – vyhotovení příslušné dokumentace 2. Položka neobsahuje: X 3. Způsob měření:</t>
  </si>
  <si>
    <t>91323</t>
  </si>
  <si>
    <t>HEKTOMETROVNÍKY BETONOVÉ</t>
  </si>
  <si>
    <t>R5956107015</t>
  </si>
  <si>
    <t>ÚPRAVA MOSTNIC NA OCELOVÉM MOSTĚ</t>
  </si>
  <si>
    <t>ÚPRAVA MOSTNIC NA OCELOVÉM MOSTĚ - DODÁVKA A MONTÁŽ MATERIÁLUPOTŘEBNÉHO K ÚPRAVĚ MOSTNIC</t>
  </si>
  <si>
    <t>D</t>
  </si>
  <si>
    <t>Demontáže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</si>
  <si>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</si>
  <si>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</si>
  <si>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</si>
  <si>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R965022</t>
  </si>
  <si>
    <t>ODSTRANĚNÍ KOLEJOVÉHO LOŽE A DRÁŽNÍCH STEZEK - ODVOZ NA MEZIDEPONII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</si>
  <si>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</si>
  <si>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</si>
  <si>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R965021</t>
  </si>
  <si>
    <t>ODSTRANĚNÍ KOLEJOVÉHO LOŽE A DRÁŽNÍCH STEZEK - ODVOZ NA SKLÁDKU</t>
  </si>
  <si>
    <t>965851</t>
  </si>
  <si>
    <t>DEMONTÁŽ ZAJIŠŤOVACÍ ZNAČKY</t>
  </si>
  <si>
    <t>965852</t>
  </si>
  <si>
    <t>DEMONTÁŽ ZAJIŠŤOVACÍ ZNAČKY - ODVOZ (NA LIKVIDACI ODPADŮ NEBO JINÉ URČENÉ MÍSTO)</t>
  </si>
  <si>
    <t>tkm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</si>
  <si>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</si>
  <si>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</si>
  <si>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 3. Způsob měření:</t>
  </si>
  <si>
    <t>R965116</t>
  </si>
  <si>
    <t>DEMONTÁŽ KOLEJE NA BETONOVÝCH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</si>
  <si>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</t>
  </si>
  <si>
    <t>965124</t>
  </si>
  <si>
    <t>DEMONTÁŽ KOLEJE NA DŘEVĚNÝCH PRAŽCÍCH ROZEBRÁNÍM DO SOUČÁSTÍ</t>
  </si>
  <si>
    <t>965126</t>
  </si>
  <si>
    <t>DEMONTÁŽ KOLEJE NA DŘEVĚNÝCH PRAŽCÍCH - ODVOZ ROZEBRANÝCH SOUČÁSTÍ (Z MÍSTA
DEMONTÁŽE NEBO Z MONTÁŽNÍ ZÁKLADNY) K LIKVIDACI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</si>
  <si>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</si>
  <si>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</si>
  <si>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</si>
  <si>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</si>
  <si>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</si>
  <si>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R15140</t>
  </si>
  <si>
    <t>POPLATKY ZA LIKVIDACŮ ODPADŮ NEKONTAMINOVANÝCH - 17 01 01 BETON Z DEMOLIC OBJEKTŮ, ZÁKLADŮ TV</t>
  </si>
  <si>
    <t>R15310</t>
  </si>
  <si>
    <t>POPLATKY ZA LIKVIDACŮ ODPADŮ NEKONTAMINOVANÝCH - 17 04 05 ŽELEZNÝ ŠROT - KONSTRUKCE, STOŽÁRY, KOLEJ.</t>
  </si>
  <si>
    <t>R15210</t>
  </si>
  <si>
    <t>POPLATKY ZA LIKVIDACŮ ODPADŮ NEKONTAMINOVANÝCH - 17 01 01 ŽELEZNIČNÍ PRAŽCE BETONOVÉ</t>
  </si>
  <si>
    <t>15520</t>
  </si>
  <si>
    <t>POPLATKY ZA LIKVIDACŮ ODPADŮ NEBEZPEČNÝCH - 17 02 04*  ŽELEZNIČNÍ PRAŽCE DŘEVĚNÉ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</si>
  <si>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</si>
  <si>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</si>
  <si>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</si>
  <si>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</si>
  <si>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R2730</t>
  </si>
  <si>
    <t>POMOC PRÁCE ZŘÍZ NEBO ZAJIŠŤ OCHRANU INŽENÝRSKÝCH SÍTÍ</t>
  </si>
  <si>
    <t>zahrnuje objednatelem povolené náklady na požadovaná zařízení zhotovitele</t>
  </si>
  <si>
    <t>E.1.1.2</t>
  </si>
  <si>
    <t>Železniční spodek</t>
  </si>
  <si>
    <t xml:space="preserve">  SO 02</t>
  </si>
  <si>
    <t>Železniční spodek u přejezdu P558</t>
  </si>
  <si>
    <t>SO 02</t>
  </si>
  <si>
    <t>Železniční spodek a odvodnění</t>
  </si>
  <si>
    <t>R212635</t>
  </si>
  <si>
    <t>TRATIVODY KOMPL Z TRUB Z PLAST HM DN DO 150MM, RÝHA TŘ I</t>
  </si>
  <si>
    <t>z výkresu č. 5 a TZ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</si>
  <si>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</si>
  <si>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21461</t>
  </si>
  <si>
    <t>SEPARAČNÍ GEOTEXTILIE</t>
  </si>
  <si>
    <t>R45152</t>
  </si>
  <si>
    <t>PODKLADNÍ A VÝPLŇOVÉ VRSTVY Z KAMENIVA DRCENÉHO</t>
  </si>
  <si>
    <t>R894846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</si>
  <si>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</si>
  <si>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</si>
  <si>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87433</t>
  </si>
  <si>
    <t>POTRUBÍ Z TRUB PLASTOVÝCH ODPADNÍCH DN DO 150MM</t>
  </si>
  <si>
    <t>R451314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</si>
  <si>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</si>
  <si>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R121108</t>
  </si>
  <si>
    <t>SEJMUTÍ ORNICE NEBO LESNÍ PŮDY S ODVOZEM DO 20KM</t>
  </si>
  <si>
    <t>položka zahrnuje sejmutí ornice bez ohledu na tloušťku vrstvy a její vodorovnou dopravu nezahrnuje uložení na trvalou skládku</t>
  </si>
  <si>
    <t>12931</t>
  </si>
  <si>
    <t>ČIŠTĚNÍ PŘÍKOPŮ OD NÁNOSU DO 0,25M3/M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</si>
  <si>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</si>
  <si>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</si>
  <si>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</si>
  <si>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</si>
  <si>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</si>
  <si>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R501101</t>
  </si>
  <si>
    <t>ZŘÍZENÍ KONSTRUKČNÍ VRSTVY TĚLESA ŽELEZNIČNÍHO SPODKU ZE ŠTĚRKODRTI STABILIZOVANÉ VÁPNO-CEMENTEM</t>
  </si>
  <si>
    <t>28,852*0,3      z výkresu č. 5 a TZ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</si>
  <si>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</si>
  <si>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</si>
  <si>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</si>
  <si>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R18110</t>
  </si>
  <si>
    <t>ÚPRAVA PLÁNĚ SE ZHUTNĚNÍM V HORNINĚ TŘ. I</t>
  </si>
  <si>
    <t>položka zahrnuje úpravu pláně včetně vyrovnání výškových rozdílů. Míru zhutnění určuje projekt.</t>
  </si>
  <si>
    <t>18331</t>
  </si>
  <si>
    <t>SADOVNICKÉ OBDĚLÁNÍ PŮDY</t>
  </si>
  <si>
    <t>R93331</t>
  </si>
  <si>
    <t>STATICKÁ ZATĚŽOVACÍ ZKOUŠKA</t>
  </si>
  <si>
    <t>STATICKÁ ZATĚŽOVACÍ ZKOUŠKA - PROVEDENÍ ZKOUŠKY SE VŠEMI POMOCNÝMI PRACEMI, VČ. VÝSTUPŮ A VYHODNOCENÍ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</si>
  <si>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</si>
  <si>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</si>
  <si>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</si>
  <si>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</si>
  <si>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</si>
  <si>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</si>
  <si>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R501101O2</t>
  </si>
  <si>
    <t>ODSTRANĚNÍ KONSTRUKČNÍ VRSTVY TĚLESA ZE ŽELEZNIČNÍHO SPODKU ZE ŠTĚRKODRTI - ODVOZ NA MEZIDEPONII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</si>
  <si>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</si>
  <si>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</si>
  <si>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</si>
  <si>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POPLATKY ZA LIKVIDACŮ ODPADŮ NEKONTAMINOVANÝCH - 17 05 04 VYTĚŽENÉ ZEMINY A HORNINY - I. TŘÍDA TĚŽITELNOSTI</t>
  </si>
  <si>
    <t>E.1.3</t>
  </si>
  <si>
    <t>Železniční přejezdy</t>
  </si>
  <si>
    <t xml:space="preserve">  SO 03</t>
  </si>
  <si>
    <t>Železniční přejezd P558</t>
  </si>
  <si>
    <t>SO 03</t>
  </si>
  <si>
    <t>Zemní práce</t>
  </si>
  <si>
    <t>R921112</t>
  </si>
  <si>
    <t>ŽELEZNIČNÍ PŘEJEZD CELOPRYŽOVÝ NA BETONOVÝCH PRAŽCÍCH</t>
  </si>
  <si>
    <t>z výkresů č. 2, 3 a TZ</t>
  </si>
  <si>
    <t>1. Položka obsahuje: – úpravu a hutnění podloží přejezdové konstrukce – dodávku přejezdové konstrukce s veškerými prvky a částmi daného typu přejezdové konstrukce 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</si>
  <si>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</si>
  <si>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</si>
  <si>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</si>
  <si>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</si>
  <si>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 - PODKLADNÍ BLOKY POD MEZIKOLEJOVÉ VÝPLNĚ</t>
  </si>
  <si>
    <t>z výkresu č. 3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</si>
  <si>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</si>
  <si>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ZÁKLADY Z DÍLCŮ BETONOVÝCH - PODKLADNÍ BLOKY POD ZÁVĚRNÉ ZÍDKY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</si>
  <si>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</si>
  <si>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</si>
  <si>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</si>
  <si>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</si>
  <si>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56210</t>
  </si>
  <si>
    <t>VOZOVKOVÉ VRSTVY Z MATERIÁLŮ STABIL CEMENTEM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</si>
  <si>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</si>
  <si>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</si>
  <si>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</si>
  <si>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</si>
  <si>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</si>
  <si>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</si>
  <si>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</si>
  <si>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931322</t>
  </si>
  <si>
    <t>TĚSNĚNÍ DILATAČ SPAR ASF ZÁLIVKOU MODIFIK PRŮŘ DO 200MM2</t>
  </si>
  <si>
    <t>z výkresu č. 2 a TZ</t>
  </si>
  <si>
    <t>R93818</t>
  </si>
  <si>
    <t>OČIŠTĚNÍ ASFALT VOZOVEK ZAMETENÍM</t>
  </si>
  <si>
    <t>položka zahrnuje očištění předepsaným způsobem včetně odklizení vzniklého odpadu</t>
  </si>
  <si>
    <t>R921910D</t>
  </si>
  <si>
    <t>DEMONTÁŽ PRAHOVÉ VPUSTI</t>
  </si>
  <si>
    <t>KOMPLETNÍ DEMONTÁŽ PRAHOVÉ VPUSTI</t>
  </si>
  <si>
    <t>919112</t>
  </si>
  <si>
    <t>ŘEZÁNÍ ASFALTOVÉHO KRYTU VOZOVEK TL DO 100MM</t>
  </si>
  <si>
    <t>z výkresu č. 2</t>
  </si>
  <si>
    <t>R87433D</t>
  </si>
  <si>
    <t>DEMONTÁŽ POTRUBÍ Z TRUB PLASTOVÝCH ODPADNÍCH DN DO 200MM</t>
  </si>
  <si>
    <t>DEMONTÁŽ POTRUBÍ Z TRUB PLASTOVÝCH ODPADNÍCH DN DO 200MM, VČ POMICNÝCH PRACÍ A NALOŽENÍ MATERIÁLU NA DOPRAVNÍ PROSTŘEDEK</t>
  </si>
  <si>
    <t>R113338</t>
  </si>
  <si>
    <t>ODSTRAN PODKLADNÍCH KONSTRUKČNÍCH VRSTEV VOZOVKY , ODVOZ DO 20KM</t>
  </si>
  <si>
    <t>z výkresu č. 2 a 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</si>
  <si>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</si>
  <si>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R113728</t>
  </si>
  <si>
    <t>FRÉZOVÁNÍ ZPEVNĚNÝCH PLOCH ASFALTOVÝCH, ODVOZ DO 20KM</t>
  </si>
  <si>
    <t>R965312</t>
  </si>
  <si>
    <t>ROZEBRÁNÍ PŘEJEZDU, PŘECHODU Z DÍLCŮ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</si>
  <si>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</si>
  <si>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R965321</t>
  </si>
  <si>
    <t>ODSTRANĚNÍ STÁVAJÍCÍ PŘEJEZDOVÉ KONSTRUKCE Z ASFALTU</t>
  </si>
  <si>
    <t>1. Položka obsahuje: – odstranění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</si>
  <si>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R15130</t>
  </si>
  <si>
    <t>POPLATKY ZA LIKVIDACŮ ODPADŮ NEKONTAMINOVANÝCH - 17 03 02 VYBOURANÝ ASFALTOVÝ BETON BEZ DEHTU</t>
  </si>
  <si>
    <t>POPLATKY ZA LIKVIDACŮ ODPADŮ NEKONTAMINOVANÝCH - 17 05 08 ŠTĚRK</t>
  </si>
  <si>
    <t>15190</t>
  </si>
  <si>
    <t>POPLATKY ZA LIKVIDACŮ ODPADŮ NEKONTAMINOVANÝCH - 17 02 03 PLASTY Z INTERIÉRŮ REKONSTRUOVANÝCH OBJEKTŮ</t>
  </si>
  <si>
    <t>R3720</t>
  </si>
  <si>
    <t>POMOC PRÁCE ZAJIŠŤ NEBO ZŘÍZ REGULACI A OCHRANU DOPRAVY - DIO</t>
  </si>
  <si>
    <t>zahrnuje objednatelem povolené náklady na služby pro zhotovitele</t>
  </si>
  <si>
    <t>R2940</t>
  </si>
  <si>
    <t>OSTATNÍ POŽADAVKY - INŽENÝRSKÉ PRÁCE</t>
  </si>
  <si>
    <t>NÁKLADY NA INŽENÝRSKÉ PRÁCE V PRŮBĚHU REALIZACE</t>
  </si>
  <si>
    <t>Ostatní práce</t>
  </si>
  <si>
    <t>87445</t>
  </si>
  <si>
    <t>POTRUBÍ Z TRUB PLASTOVÝCH ODPADNÍCH DN DO 300MM</t>
  </si>
  <si>
    <t>921910</t>
  </si>
  <si>
    <t>PRAHOVÁ VPUSŤ</t>
  </si>
  <si>
    <t>17360</t>
  </si>
  <si>
    <t>ZEMNÍ KRAJNICE A DOSYPÁVKY Z HORNIN KAMENITÝCH</t>
  </si>
  <si>
    <t>R915111</t>
  </si>
  <si>
    <t>VODOROVNÉ DOPRAVNÍ ZNAČENÍ BARVOU HLADKÉ - DODÁVKA A POKLÁDKA</t>
  </si>
  <si>
    <t>položka zahrnuje: - dodání a pokládku nátěrového materiálu (měří se pouze natíraná plocha) - předznačení a reflexní úpravu</t>
  </si>
  <si>
    <t>R94817</t>
  </si>
  <si>
    <t>PROVIZORNÍ MOBILNÍ PŘECHOD PRO PĚŠÍ</t>
  </si>
  <si>
    <t>Položka zahrnuje dodávku mobilní přechodové lávky šířky 1m a délky 12m, montáž, údržbu, demontáž, odvoz.</t>
  </si>
  <si>
    <t>E.1.4</t>
  </si>
  <si>
    <t>Mosty, propustky, zdi</t>
  </si>
  <si>
    <t xml:space="preserve">  SO 04</t>
  </si>
  <si>
    <t>Propustek km 94,647 u přejezdu P558</t>
  </si>
  <si>
    <t>SO 04</t>
  </si>
  <si>
    <t>z výkresu č. 2, 3, 4, 5, 6 a TZ</t>
  </si>
  <si>
    <t>R9182D</t>
  </si>
  <si>
    <t>VÝTOKOVÉ A VTOKOVÉ TROUBY ŽELEZOBETONOVÉ Z TRUB DN DO 600MM, DL. 1,6M</t>
  </si>
  <si>
    <t>z výkresu č. 2, 3, 4, 5 a TZ</t>
  </si>
  <si>
    <t>R9183D2</t>
  </si>
  <si>
    <t>PROPUSTY Z TRUB DN 600MM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</si>
  <si>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</si>
  <si>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711331</t>
  </si>
  <si>
    <t>IZOLACE PODZEM OBJ PROTI VOL STÉK VODĚ ASFALT NÁTĚRY</t>
  </si>
  <si>
    <t>R45212</t>
  </si>
  <si>
    <t>PODKLAD KONSTR Z DÍLCŮ ŽELEZOBETON</t>
  </si>
  <si>
    <t>z výkresu č. 2, 4, 5, 6 a TZ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</si>
  <si>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</t>
  </si>
  <si>
    <t>R451312</t>
  </si>
  <si>
    <t>PODKLADNÍ A VÝPLŇOVÉ VRSTVY Z PROSTÉHO BETONU C12/15</t>
  </si>
  <si>
    <t>z výkresu č. 3, 4, 5 a  TZ</t>
  </si>
  <si>
    <t>R45132</t>
  </si>
  <si>
    <t>PODKL A VÝPLŇ VRSTVY ZE ŽELEZOBET, VČ. VÝZTUŽE</t>
  </si>
  <si>
    <t>z výkresu č. 3, 5, 6 a TZ</t>
  </si>
  <si>
    <t>R465512</t>
  </si>
  <si>
    <t>DLAŽBY Z LOMOVÉHO KAMENE DO BETONU</t>
  </si>
  <si>
    <t>z výkresu č. 2, 3, 4 a TZ</t>
  </si>
  <si>
    <t>položka zahrnuje: - nutné zemní práce (svahování, úpravu pláně a pod.) - zřízení spojovací vrstvy - zřízení lože dlažby z betonu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</si>
  <si>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501101</t>
  </si>
  <si>
    <t>z výkresu č. 5, 6 a TZ</t>
  </si>
  <si>
    <t>R965891T</t>
  </si>
  <si>
    <t>TABULKA LETOPOČTU DLE MVL 649</t>
  </si>
  <si>
    <t>z výkresu č.3, 4, 5 a TZ</t>
  </si>
  <si>
    <t>TABULKA LETOPOČTU DLE MVL 649 - DODÁVKA A MONTÁŽ</t>
  </si>
  <si>
    <t>R74D521</t>
  </si>
  <si>
    <t>PODPŮRNÁ KONSTRUKCE PRO PŘÍPADNÉ VYVĚŠENÍ KABELŮ</t>
  </si>
  <si>
    <t>PODPŮRNÁ KONSTRUKCE PRO PŘÍPADNÉ VYVĚŠENÍ KABELŮ - ZHOTOVENÍ PODPŮRNÉ KONSTRUKCE ZE DŘEVA - DODÁVKA A MONTÁŽ</t>
  </si>
  <si>
    <t>966168</t>
  </si>
  <si>
    <t>BOURÁNÍ KONSTRUKCÍ ZE ŽELEZOBETONU S ODVOZEM DO 20KM</t>
  </si>
  <si>
    <t>E.3.6</t>
  </si>
  <si>
    <t>Rozvodny vn, nn, osvětlení a dálkové ovládání odpojovačů</t>
  </si>
  <si>
    <t xml:space="preserve">  SO 05</t>
  </si>
  <si>
    <t>Napájení PZS v km 94,654</t>
  </si>
  <si>
    <t>SO 05</t>
  </si>
  <si>
    <t>R029111</t>
  </si>
  <si>
    <t>OSTATNÍ POŽADAVKY - GEODETICKÉ ZAMĚŘENÍ - DÉLKOVÉ</t>
  </si>
  <si>
    <t>HM</t>
  </si>
  <si>
    <t>dle přílohy č.2</t>
  </si>
  <si>
    <t>zahrnuje veškeré náklady spojené s objednatelem požadovanými pracemi</t>
  </si>
  <si>
    <t>2019_OTSKP</t>
  </si>
  <si>
    <t>dle přílohy č.2,5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</si>
  <si>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</si>
  <si>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</si>
  <si>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</si>
  <si>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</si>
  <si>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2018_OTSKP-ZS</t>
  </si>
  <si>
    <t>dle přílohy č.1, 2</t>
  </si>
  <si>
    <t>položka zahrnuje srovnání výškových rozdílů terénu</t>
  </si>
  <si>
    <t>položka zahrnuje dodávku protlačovaného potrubí a veškeré pomocné práce (startovací zařízení, startovací a cílová jáma, opěrné a vodící bloky a pod.)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</si>
  <si>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</si>
  <si>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</si>
  <si>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</si>
  <si>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</si>
  <si>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R141731</t>
  </si>
  <si>
    <t>PROTLAČOVÁNÍ POTRUBÍ Z PLAST HMOT DN DO 200MM - ŘÍZENÝ PROTLAK</t>
  </si>
  <si>
    <t>2018_OTSKP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</si>
  <si>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</si>
  <si>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</si>
  <si>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</si>
  <si>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</si>
  <si>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</si>
  <si>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703211</t>
  </si>
  <si>
    <t>KABELOVÝ ŽLAB NOSNÝ/DRÁTĚNÝ ŽÁROVĚ ZINKOVANÝ VČETNĚ UPEVNĚNÍ A PŘÍSLUŠENSTVÍ SVĚTLÉ ŠÍŘKY DO 100 MM</t>
  </si>
  <si>
    <t>dle přílohy č.1,2,5</t>
  </si>
  <si>
    <t>1. Položka obsahuje:  
 – kompletní montáž, rozměření, upevnění, sváření, řezání, spojování a pod.   
 – veškerý spojovací a montážní materiál  vč. upevňovacího materiálu ( stojky, držáky, konzoly apod.)  
 – pomocné mechanismy a nátěr  
2. Položka neobsahuje:  
 X  
3. Způsob měření:  
Měří se metr délkový.</t>
  </si>
  <si>
    <t>703311</t>
  </si>
  <si>
    <t>KRYT K NOSNÉMU ŽLABU/ROŠTU ŽÁROVĚ ZINKOVANÝ VČETNĚ UPEVNĚNÍ A PŘÍSLUŠENSTVÍ SVĚTLÉ ŠÍŘKY DO 100 MM</t>
  </si>
  <si>
    <t>Rozvody NN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</si>
  <si>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</si>
  <si>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</si>
  <si>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</si>
  <si>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</si>
  <si>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dle přílohy č.2,3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</si>
  <si>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</si>
  <si>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dle přílohy č.3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</si>
  <si>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</si>
  <si>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742H24</t>
  </si>
  <si>
    <t>KABEL NN ČTYŘ- A PĚTIŽÍLOVÝ AL S PLASTOVOU IZOLACÍ OD 70 DO 120 MM2</t>
  </si>
  <si>
    <t>744231</t>
  </si>
  <si>
    <t>KABELOVÁ SKŘÍŇ VENKOVNÍ SPOLEČNÁ PŘÍSTROJOVÁ PRO PŘEJEZDY</t>
  </si>
  <si>
    <t>dle přílohy č.1,4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</si>
  <si>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</si>
  <si>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</si>
  <si>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</si>
  <si>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</si>
  <si>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</si>
  <si>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</si>
  <si>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</si>
  <si>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</si>
  <si>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744Q12</t>
  </si>
  <si>
    <t>SVODIČ PŘEPĚTÍ TYP 1 (TŘÍDA B) 3-4 PÓLOVÝ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</si>
  <si>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</si>
  <si>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744633</t>
  </si>
  <si>
    <t>JISTIČ TŘÍPÓLOVÝ (10 KA) OD 13 DO 20 A</t>
  </si>
  <si>
    <t>dle přílohy č.1,3</t>
  </si>
  <si>
    <t>744C01</t>
  </si>
  <si>
    <t>POMOCNÝ SPÍNAČ K MODULÁRNÍMU PŘÍSTROJI DO 125 A</t>
  </si>
  <si>
    <t>744C02</t>
  </si>
  <si>
    <t>NAPĚŤOVÁ SPOUŠŤ K MODULÁRNÍMU PŘÍSTROJI DO 125 A</t>
  </si>
  <si>
    <t>744R14</t>
  </si>
  <si>
    <t>SVORKA OD 70 DO 120 MM2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</si>
  <si>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</si>
  <si>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</si>
  <si>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</si>
  <si>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747213</t>
  </si>
  <si>
    <t>CELKOVÁ PROHLÍDKA, ZKOUŠENÍ, MĚŘENÍ A VYHOTOVENÍ VÝCHOZÍ REVIZNÍ ZPRÁVY, PRO OBJEM IN PŘES 500 DO 1000 TIS. KČ</t>
  </si>
  <si>
    <t>dle přílohy č.1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</si>
  <si>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</si>
  <si>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</si>
  <si>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</si>
  <si>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</si>
  <si>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</si>
  <si>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</si>
  <si>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</si>
  <si>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</si>
  <si>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</si>
  <si>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</si>
  <si>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</si>
  <si>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</si>
  <si>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</si>
  <si>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</si>
  <si>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</si>
  <si>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</si>
  <si>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PROVOZ MOBILNÍHO NÁHRADNÍHO ZDROJE DO 32 KVA</t>
  </si>
  <si>
    <t>1. Položka obsahuje:  
 – cenu za dobu provozu náhradního zdroje ve stanici / zastávce vč. dovozu na místo určení a zapojení do stávajících rozvodů  
2. Položka neobsahuje:  
 X  
3. Způsob měření: 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</si>
</sst>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0+C10+C12+C14+C16+C18+C20+C22+C24</f>
      </c>
    </row>
    <row r="7" spans="2:3" ht="12.75" customHeight="1">
      <c r="B7" s="8" t="s">
        <v>7</v>
      </c>
      <c s="10">
        <f>0+E10+E12+E14+E16+E18+E20+E22+E24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581</v>
      </c>
      <c s="12" t="s">
        <v>582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583</v>
      </c>
      <c s="12" t="s">
        <v>584</v>
      </c>
      <c s="14">
        <f>'PS 02'!K8+'PS 02'!M8</f>
      </c>
      <c s="14">
        <f>C13*0.21</f>
      </c>
      <c s="14">
        <f>C13+D13</f>
      </c>
      <c s="13">
        <f>'PS 02'!T7</f>
      </c>
    </row>
    <row r="14" spans="1:6" ht="12.75">
      <c r="A14" s="11" t="s">
        <v>624</v>
      </c>
      <c s="12" t="s">
        <v>625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626</v>
      </c>
      <c s="12" t="s">
        <v>627</v>
      </c>
      <c s="14">
        <f>'SO 98-98'!K8+'SO 98-98'!M8</f>
      </c>
      <c s="14">
        <f>C15*0.21</f>
      </c>
      <c s="14">
        <f>C15+D15</f>
      </c>
      <c s="13">
        <f>'SO 98-98'!T7</f>
      </c>
    </row>
    <row r="16" spans="1:6" ht="12.75">
      <c r="A16" s="11" t="s">
        <v>662</v>
      </c>
      <c s="12" t="s">
        <v>663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664</v>
      </c>
      <c s="12" t="s">
        <v>665</v>
      </c>
      <c s="14">
        <f>'SO 01'!K8+'SO 01'!M8</f>
      </c>
      <c s="14">
        <f>C17*0.21</f>
      </c>
      <c s="14">
        <f>C17+D17</f>
      </c>
      <c s="13">
        <f>'SO 01'!T7</f>
      </c>
    </row>
    <row r="18" spans="1:6" ht="12.75">
      <c r="A18" s="11" t="s">
        <v>774</v>
      </c>
      <c s="12" t="s">
        <v>775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776</v>
      </c>
      <c s="12" t="s">
        <v>777</v>
      </c>
      <c s="14">
        <f>'SO 02'!K8+'SO 02'!M8</f>
      </c>
      <c s="14">
        <f>C19*0.21</f>
      </c>
      <c s="14">
        <f>C19+D19</f>
      </c>
      <c s="13">
        <f>'SO 02'!T7</f>
      </c>
    </row>
    <row r="20" spans="1:6" ht="12.75">
      <c r="A20" s="11" t="s">
        <v>831</v>
      </c>
      <c s="12" t="s">
        <v>832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833</v>
      </c>
      <c s="12" t="s">
        <v>834</v>
      </c>
      <c s="14">
        <f>'SO 03'!K8+'SO 03'!M8</f>
      </c>
      <c s="14">
        <f>C21*0.21</f>
      </c>
      <c s="14">
        <f>C21+D21</f>
      </c>
      <c s="13">
        <f>'SO 03'!T7</f>
      </c>
    </row>
    <row r="22" spans="1:6" ht="12.75">
      <c r="A22" s="11" t="s">
        <v>913</v>
      </c>
      <c s="12" t="s">
        <v>914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915</v>
      </c>
      <c s="12" t="s">
        <v>916</v>
      </c>
      <c s="14">
        <f>'SO 04'!K8+'SO 04'!M8</f>
      </c>
      <c s="14">
        <f>C23*0.21</f>
      </c>
      <c s="14">
        <f>C23+D23</f>
      </c>
      <c s="13">
        <f>'SO 04'!T7</f>
      </c>
    </row>
    <row r="24" spans="1:6" ht="12.75">
      <c r="A24" s="11" t="s">
        <v>952</v>
      </c>
      <c s="12" t="s">
        <v>953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954</v>
      </c>
      <c s="12" t="s">
        <v>955</v>
      </c>
      <c s="14">
        <f>'SO 05'!K8+'SO 05'!M8</f>
      </c>
      <c s="14">
        <f>C25*0.21</f>
      </c>
      <c s="14">
        <f>C25+D25</f>
      </c>
      <c s="13">
        <f>'SO 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COUNTIFS(L8:L617,"=0",A8:A617,"P")+COUNTIFS(L8:L617,"",A8:A617,"P")+SUM(Q8:Q617)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0+J9+J42+J91+J172</f>
      </c>
      <c s="29">
        <f>0+K9+K42+K91+K172</f>
      </c>
      <c s="29">
        <f>0+L9+L42+L91+L172</f>
      </c>
      <c s="29">
        <f>0+M9+M42+M91+M172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2.6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50</v>
      </c>
      <c s="6" t="s">
        <v>62</v>
      </c>
      <c s="36" t="s">
        <v>53</v>
      </c>
      <c s="37">
        <v>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50</v>
      </c>
      <c s="6" t="s">
        <v>64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50</v>
      </c>
      <c s="6" t="s">
        <v>67</v>
      </c>
      <c s="36" t="s">
        <v>53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50</v>
      </c>
      <c s="6" t="s">
        <v>70</v>
      </c>
      <c s="36" t="s">
        <v>53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50</v>
      </c>
      <c s="6" t="s">
        <v>73</v>
      </c>
      <c s="36" t="s">
        <v>53</v>
      </c>
      <c s="37">
        <v>0.5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50</v>
      </c>
      <c s="6" t="s">
        <v>76</v>
      </c>
      <c s="36" t="s">
        <v>53</v>
      </c>
      <c s="37">
        <v>0.3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77</v>
      </c>
      <c s="34" t="s">
        <v>78</v>
      </c>
      <c s="35" t="s">
        <v>50</v>
      </c>
      <c s="6" t="s">
        <v>79</v>
      </c>
      <c s="36" t="s">
        <v>53</v>
      </c>
      <c s="37">
        <v>0.1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3" ht="12.75">
      <c r="A42" t="s">
        <v>46</v>
      </c>
      <c r="C42" s="31" t="s">
        <v>50</v>
      </c>
      <c r="E42" s="33" t="s">
        <v>80</v>
      </c>
      <c r="J42" s="32">
        <f>0</f>
      </c>
      <c s="32">
        <f>0</f>
      </c>
      <c s="32">
        <f>0+L43+L47+L51+L55+L59+L63+L67+L71+L75+L79+L83+L87</f>
      </c>
      <c s="32">
        <f>0+M43+M47+M51+M55+M59+M63+M67+M71+M75+M79+M83+M87</f>
      </c>
    </row>
    <row r="43" spans="1:16" ht="12.75">
      <c r="A43" t="s">
        <v>49</v>
      </c>
      <c s="34" t="s">
        <v>81</v>
      </c>
      <c s="34" t="s">
        <v>82</v>
      </c>
      <c s="35" t="s">
        <v>50</v>
      </c>
      <c s="6" t="s">
        <v>83</v>
      </c>
      <c s="36" t="s">
        <v>84</v>
      </c>
      <c s="37">
        <v>11.5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85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86</v>
      </c>
    </row>
    <row r="46" spans="1:5" ht="216.75">
      <c r="A46" t="s">
        <v>59</v>
      </c>
      <c r="E46" s="39" t="s">
        <v>87</v>
      </c>
    </row>
    <row r="47" spans="1:16" ht="12.75">
      <c r="A47" t="s">
        <v>49</v>
      </c>
      <c s="34" t="s">
        <v>88</v>
      </c>
      <c s="34" t="s">
        <v>89</v>
      </c>
      <c s="35" t="s">
        <v>50</v>
      </c>
      <c s="6" t="s">
        <v>90</v>
      </c>
      <c s="36" t="s">
        <v>84</v>
      </c>
      <c s="37">
        <v>3.8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86</v>
      </c>
    </row>
    <row r="50" spans="1:5" ht="216.75">
      <c r="A50" t="s">
        <v>59</v>
      </c>
      <c r="E50" s="39" t="s">
        <v>87</v>
      </c>
    </row>
    <row r="51" spans="1:16" ht="12.75">
      <c r="A51" t="s">
        <v>49</v>
      </c>
      <c s="34" t="s">
        <v>91</v>
      </c>
      <c s="34" t="s">
        <v>92</v>
      </c>
      <c s="35" t="s">
        <v>50</v>
      </c>
      <c s="6" t="s">
        <v>93</v>
      </c>
      <c s="36" t="s">
        <v>84</v>
      </c>
      <c s="37">
        <v>11.2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86</v>
      </c>
    </row>
    <row r="54" spans="1:5" ht="153">
      <c r="A54" t="s">
        <v>59</v>
      </c>
      <c r="E54" s="39" t="s">
        <v>94</v>
      </c>
    </row>
    <row r="55" spans="1:16" ht="12.75">
      <c r="A55" t="s">
        <v>49</v>
      </c>
      <c s="34" t="s">
        <v>95</v>
      </c>
      <c s="34" t="s">
        <v>96</v>
      </c>
      <c s="35" t="s">
        <v>50</v>
      </c>
      <c s="6" t="s">
        <v>97</v>
      </c>
      <c s="36" t="s">
        <v>84</v>
      </c>
      <c s="37">
        <v>0.71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86</v>
      </c>
    </row>
    <row r="58" spans="1:5" ht="38.25">
      <c r="A58" t="s">
        <v>59</v>
      </c>
      <c r="E58" s="39" t="s">
        <v>98</v>
      </c>
    </row>
    <row r="59" spans="1:16" ht="12.75">
      <c r="A59" t="s">
        <v>49</v>
      </c>
      <c s="34" t="s">
        <v>99</v>
      </c>
      <c s="34" t="s">
        <v>100</v>
      </c>
      <c s="35" t="s">
        <v>50</v>
      </c>
      <c s="6" t="s">
        <v>101</v>
      </c>
      <c s="36" t="s">
        <v>84</v>
      </c>
      <c s="37">
        <v>3.78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86</v>
      </c>
    </row>
    <row r="62" spans="1:5" ht="38.25">
      <c r="A62" t="s">
        <v>59</v>
      </c>
      <c r="E62" s="39" t="s">
        <v>102</v>
      </c>
    </row>
    <row r="63" spans="1:16" ht="12.75">
      <c r="A63" t="s">
        <v>49</v>
      </c>
      <c s="34" t="s">
        <v>103</v>
      </c>
      <c s="34" t="s">
        <v>104</v>
      </c>
      <c s="35" t="s">
        <v>50</v>
      </c>
      <c s="6" t="s">
        <v>105</v>
      </c>
      <c s="36" t="s">
        <v>53</v>
      </c>
      <c s="37">
        <v>0.097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86</v>
      </c>
    </row>
    <row r="66" spans="1:5" ht="12.75">
      <c r="A66" t="s">
        <v>59</v>
      </c>
      <c r="E66" s="39" t="s">
        <v>106</v>
      </c>
    </row>
    <row r="67" spans="1:16" ht="12.75">
      <c r="A67" t="s">
        <v>49</v>
      </c>
      <c s="34" t="s">
        <v>107</v>
      </c>
      <c s="34" t="s">
        <v>108</v>
      </c>
      <c s="35" t="s">
        <v>50</v>
      </c>
      <c s="6" t="s">
        <v>109</v>
      </c>
      <c s="36" t="s">
        <v>84</v>
      </c>
      <c s="37">
        <v>3.1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85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86</v>
      </c>
    </row>
    <row r="70" spans="1:5" ht="267.75">
      <c r="A70" t="s">
        <v>59</v>
      </c>
      <c r="E70" s="39" t="s">
        <v>110</v>
      </c>
    </row>
    <row r="71" spans="1:16" ht="12.75">
      <c r="A71" t="s">
        <v>49</v>
      </c>
      <c s="34" t="s">
        <v>111</v>
      </c>
      <c s="34" t="s">
        <v>112</v>
      </c>
      <c s="35" t="s">
        <v>50</v>
      </c>
      <c s="6" t="s">
        <v>113</v>
      </c>
      <c s="36" t="s">
        <v>114</v>
      </c>
      <c s="37">
        <v>14.8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86</v>
      </c>
    </row>
    <row r="74" spans="1:5" ht="12.75">
      <c r="A74" t="s">
        <v>59</v>
      </c>
      <c r="E74" s="39" t="s">
        <v>106</v>
      </c>
    </row>
    <row r="75" spans="1:16" ht="12.75">
      <c r="A75" t="s">
        <v>49</v>
      </c>
      <c s="34" t="s">
        <v>115</v>
      </c>
      <c s="34" t="s">
        <v>116</v>
      </c>
      <c s="35" t="s">
        <v>50</v>
      </c>
      <c s="6" t="s">
        <v>117</v>
      </c>
      <c s="36" t="s">
        <v>118</v>
      </c>
      <c s="37">
        <v>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85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86</v>
      </c>
    </row>
    <row r="78" spans="1:5" ht="51">
      <c r="A78" t="s">
        <v>59</v>
      </c>
      <c r="E78" s="39" t="s">
        <v>119</v>
      </c>
    </row>
    <row r="79" spans="1:16" ht="25.5">
      <c r="A79" t="s">
        <v>49</v>
      </c>
      <c s="34" t="s">
        <v>120</v>
      </c>
      <c s="34" t="s">
        <v>121</v>
      </c>
      <c s="35" t="s">
        <v>50</v>
      </c>
      <c s="6" t="s">
        <v>122</v>
      </c>
      <c s="36" t="s">
        <v>53</v>
      </c>
      <c s="37">
        <v>8.2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85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86</v>
      </c>
    </row>
    <row r="82" spans="1:5" ht="89.25">
      <c r="A82" t="s">
        <v>59</v>
      </c>
      <c r="E82" s="39" t="s">
        <v>123</v>
      </c>
    </row>
    <row r="83" spans="1:16" ht="12.75">
      <c r="A83" t="s">
        <v>49</v>
      </c>
      <c s="34" t="s">
        <v>124</v>
      </c>
      <c s="34" t="s">
        <v>125</v>
      </c>
      <c s="35" t="s">
        <v>50</v>
      </c>
      <c s="6" t="s">
        <v>126</v>
      </c>
      <c s="36" t="s">
        <v>118</v>
      </c>
      <c s="37">
        <v>1.5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86</v>
      </c>
    </row>
    <row r="86" spans="1:5" ht="38.25">
      <c r="A86" t="s">
        <v>59</v>
      </c>
      <c r="E86" s="39" t="s">
        <v>127</v>
      </c>
    </row>
    <row r="87" spans="1:16" ht="12.75">
      <c r="A87" t="s">
        <v>49</v>
      </c>
      <c s="34" t="s">
        <v>128</v>
      </c>
      <c s="34" t="s">
        <v>129</v>
      </c>
      <c s="35" t="s">
        <v>50</v>
      </c>
      <c s="6" t="s">
        <v>130</v>
      </c>
      <c s="36" t="s">
        <v>118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85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86</v>
      </c>
    </row>
    <row r="90" spans="1:5" ht="38.25">
      <c r="A90" t="s">
        <v>59</v>
      </c>
      <c r="E90" s="39" t="s">
        <v>127</v>
      </c>
    </row>
    <row r="91" spans="1:13" ht="12.75">
      <c r="A91" t="s">
        <v>46</v>
      </c>
      <c r="C91" s="31" t="s">
        <v>91</v>
      </c>
      <c r="E91" s="33" t="s">
        <v>131</v>
      </c>
      <c r="J91" s="32">
        <f>0</f>
      </c>
      <c s="32">
        <f>0</f>
      </c>
      <c s="32">
        <f>0+L92+L96+L100+L104+L108+L112+L116+L120+L124+L128+L132+L136+L140+L144+L148+L152+L156+L160+L164+L168</f>
      </c>
      <c s="32">
        <f>0+M92+M96+M100+M104+M108+M112+M116+M120+M124+M128+M132+M136+M140+M144+M148+M152+M156+M160+M164+M168</f>
      </c>
    </row>
    <row r="92" spans="1:16" ht="12.75">
      <c r="A92" t="s">
        <v>49</v>
      </c>
      <c s="34" t="s">
        <v>132</v>
      </c>
      <c s="34" t="s">
        <v>133</v>
      </c>
      <c s="35" t="s">
        <v>50</v>
      </c>
      <c s="6" t="s">
        <v>134</v>
      </c>
      <c s="36" t="s">
        <v>114</v>
      </c>
      <c s="37">
        <v>73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135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136</v>
      </c>
      <c s="34" t="s">
        <v>137</v>
      </c>
      <c s="35" t="s">
        <v>50</v>
      </c>
      <c s="6" t="s">
        <v>138</v>
      </c>
      <c s="36" t="s">
        <v>84</v>
      </c>
      <c s="37">
        <v>22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139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140</v>
      </c>
      <c s="34" t="s">
        <v>141</v>
      </c>
      <c s="35" t="s">
        <v>50</v>
      </c>
      <c s="6" t="s">
        <v>142</v>
      </c>
      <c s="36" t="s">
        <v>84</v>
      </c>
      <c s="37">
        <v>41.92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143</v>
      </c>
    </row>
    <row r="103" spans="1:5" ht="12.75">
      <c r="A103" t="s">
        <v>59</v>
      </c>
      <c r="E103" s="39" t="s">
        <v>60</v>
      </c>
    </row>
    <row r="104" spans="1:16" ht="12.75">
      <c r="A104" t="s">
        <v>49</v>
      </c>
      <c s="34" t="s">
        <v>144</v>
      </c>
      <c s="34" t="s">
        <v>145</v>
      </c>
      <c s="35" t="s">
        <v>50</v>
      </c>
      <c s="6" t="s">
        <v>146</v>
      </c>
      <c s="36" t="s">
        <v>118</v>
      </c>
      <c s="37">
        <v>35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12.75">
      <c r="A106" s="35" t="s">
        <v>57</v>
      </c>
      <c r="E106" s="40" t="s">
        <v>147</v>
      </c>
    </row>
    <row r="107" spans="1:5" ht="12.75">
      <c r="A107" t="s">
        <v>59</v>
      </c>
      <c r="E107" s="39" t="s">
        <v>60</v>
      </c>
    </row>
    <row r="108" spans="1:16" ht="12.75">
      <c r="A108" t="s">
        <v>49</v>
      </c>
      <c s="34" t="s">
        <v>148</v>
      </c>
      <c s="34" t="s">
        <v>149</v>
      </c>
      <c s="35" t="s">
        <v>50</v>
      </c>
      <c s="6" t="s">
        <v>93</v>
      </c>
      <c s="36" t="s">
        <v>84</v>
      </c>
      <c s="37">
        <v>63.92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56</v>
      </c>
    </row>
    <row r="110" spans="1:5" ht="12.75">
      <c r="A110" s="35" t="s">
        <v>57</v>
      </c>
      <c r="E110" s="40" t="s">
        <v>135</v>
      </c>
    </row>
    <row r="111" spans="1:5" ht="12.75">
      <c r="A111" t="s">
        <v>59</v>
      </c>
      <c r="E111" s="39" t="s">
        <v>60</v>
      </c>
    </row>
    <row r="112" spans="1:16" ht="12.75">
      <c r="A112" t="s">
        <v>49</v>
      </c>
      <c s="34" t="s">
        <v>150</v>
      </c>
      <c s="34" t="s">
        <v>151</v>
      </c>
      <c s="35" t="s">
        <v>50</v>
      </c>
      <c s="6" t="s">
        <v>152</v>
      </c>
      <c s="36" t="s">
        <v>114</v>
      </c>
      <c s="37">
        <v>73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56</v>
      </c>
    </row>
    <row r="114" spans="1:5" ht="12.75">
      <c r="A114" s="35" t="s">
        <v>57</v>
      </c>
      <c r="E114" s="40" t="s">
        <v>135</v>
      </c>
    </row>
    <row r="115" spans="1:5" ht="12.75">
      <c r="A115" t="s">
        <v>59</v>
      </c>
      <c r="E115" s="39" t="s">
        <v>60</v>
      </c>
    </row>
    <row r="116" spans="1:16" ht="12.75">
      <c r="A116" t="s">
        <v>49</v>
      </c>
      <c s="34" t="s">
        <v>153</v>
      </c>
      <c s="34" t="s">
        <v>154</v>
      </c>
      <c s="35" t="s">
        <v>50</v>
      </c>
      <c s="6" t="s">
        <v>155</v>
      </c>
      <c s="36" t="s">
        <v>114</v>
      </c>
      <c s="37">
        <v>73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135</v>
      </c>
    </row>
    <row r="119" spans="1:5" ht="12.75">
      <c r="A119" t="s">
        <v>59</v>
      </c>
      <c r="E119" s="39" t="s">
        <v>60</v>
      </c>
    </row>
    <row r="120" spans="1:16" ht="12.75">
      <c r="A120" t="s">
        <v>49</v>
      </c>
      <c s="34" t="s">
        <v>156</v>
      </c>
      <c s="34" t="s">
        <v>157</v>
      </c>
      <c s="35" t="s">
        <v>50</v>
      </c>
      <c s="6" t="s">
        <v>158</v>
      </c>
      <c s="36" t="s">
        <v>114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58</v>
      </c>
    </row>
    <row r="123" spans="1:5" ht="12.75">
      <c r="A123" t="s">
        <v>59</v>
      </c>
      <c r="E123" s="39" t="s">
        <v>60</v>
      </c>
    </row>
    <row r="124" spans="1:16" ht="12.75">
      <c r="A124" t="s">
        <v>49</v>
      </c>
      <c s="34" t="s">
        <v>159</v>
      </c>
      <c s="34" t="s">
        <v>160</v>
      </c>
      <c s="35" t="s">
        <v>50</v>
      </c>
      <c s="6" t="s">
        <v>161</v>
      </c>
      <c s="36" t="s">
        <v>162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163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164</v>
      </c>
      <c s="34" t="s">
        <v>165</v>
      </c>
      <c s="35" t="s">
        <v>50</v>
      </c>
      <c s="6" t="s">
        <v>166</v>
      </c>
      <c s="36" t="s">
        <v>118</v>
      </c>
      <c s="37">
        <v>70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135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167</v>
      </c>
      <c s="34" t="s">
        <v>125</v>
      </c>
      <c s="35" t="s">
        <v>27</v>
      </c>
      <c s="6" t="s">
        <v>126</v>
      </c>
      <c s="36" t="s">
        <v>118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135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168</v>
      </c>
      <c s="34" t="s">
        <v>169</v>
      </c>
      <c s="35" t="s">
        <v>50</v>
      </c>
      <c s="6" t="s">
        <v>130</v>
      </c>
      <c s="36" t="s">
        <v>118</v>
      </c>
      <c s="37">
        <v>50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56</v>
      </c>
    </row>
    <row r="138" spans="1:5" ht="12.75">
      <c r="A138" s="35" t="s">
        <v>57</v>
      </c>
      <c r="E138" s="40" t="s">
        <v>135</v>
      </c>
    </row>
    <row r="139" spans="1:5" ht="12.75">
      <c r="A139" t="s">
        <v>59</v>
      </c>
      <c r="E139" s="39" t="s">
        <v>60</v>
      </c>
    </row>
    <row r="140" spans="1:16" ht="12.75">
      <c r="A140" t="s">
        <v>49</v>
      </c>
      <c s="34" t="s">
        <v>170</v>
      </c>
      <c s="34" t="s">
        <v>171</v>
      </c>
      <c s="35" t="s">
        <v>50</v>
      </c>
      <c s="6" t="s">
        <v>172</v>
      </c>
      <c s="36" t="s">
        <v>118</v>
      </c>
      <c s="37">
        <v>10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173</v>
      </c>
    </row>
    <row r="142" spans="1:5" ht="12.75">
      <c r="A142" s="35" t="s">
        <v>57</v>
      </c>
      <c r="E142" s="40" t="s">
        <v>174</v>
      </c>
    </row>
    <row r="143" spans="1:5" ht="12.75">
      <c r="A143" t="s">
        <v>59</v>
      </c>
      <c r="E143" s="39" t="s">
        <v>60</v>
      </c>
    </row>
    <row r="144" spans="1:16" ht="12.75">
      <c r="A144" t="s">
        <v>49</v>
      </c>
      <c s="34" t="s">
        <v>175</v>
      </c>
      <c s="34" t="s">
        <v>176</v>
      </c>
      <c s="35" t="s">
        <v>50</v>
      </c>
      <c s="6" t="s">
        <v>177</v>
      </c>
      <c s="36" t="s">
        <v>118</v>
      </c>
      <c s="37">
        <v>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56</v>
      </c>
    </row>
    <row r="146" spans="1:5" ht="12.75">
      <c r="A146" s="35" t="s">
        <v>57</v>
      </c>
      <c r="E146" s="40" t="s">
        <v>135</v>
      </c>
    </row>
    <row r="147" spans="1:5" ht="12.75">
      <c r="A147" t="s">
        <v>59</v>
      </c>
      <c r="E147" s="39" t="s">
        <v>60</v>
      </c>
    </row>
    <row r="148" spans="1:16" ht="25.5">
      <c r="A148" t="s">
        <v>49</v>
      </c>
      <c s="34" t="s">
        <v>178</v>
      </c>
      <c s="34" t="s">
        <v>179</v>
      </c>
      <c s="35" t="s">
        <v>50</v>
      </c>
      <c s="6" t="s">
        <v>180</v>
      </c>
      <c s="36" t="s">
        <v>162</v>
      </c>
      <c s="37">
        <v>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58</v>
      </c>
    </row>
    <row r="151" spans="1:5" ht="12.75">
      <c r="A151" t="s">
        <v>59</v>
      </c>
      <c r="E151" s="39" t="s">
        <v>60</v>
      </c>
    </row>
    <row r="152" spans="1:16" ht="25.5">
      <c r="A152" t="s">
        <v>49</v>
      </c>
      <c s="34" t="s">
        <v>181</v>
      </c>
      <c s="34" t="s">
        <v>182</v>
      </c>
      <c s="35" t="s">
        <v>50</v>
      </c>
      <c s="6" t="s">
        <v>183</v>
      </c>
      <c s="36" t="s">
        <v>162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58</v>
      </c>
    </row>
    <row r="155" spans="1:5" ht="12.75">
      <c r="A155" t="s">
        <v>59</v>
      </c>
      <c r="E155" s="39" t="s">
        <v>60</v>
      </c>
    </row>
    <row r="156" spans="1:16" ht="25.5">
      <c r="A156" t="s">
        <v>49</v>
      </c>
      <c s="34" t="s">
        <v>184</v>
      </c>
      <c s="34" t="s">
        <v>185</v>
      </c>
      <c s="35" t="s">
        <v>50</v>
      </c>
      <c s="6" t="s">
        <v>186</v>
      </c>
      <c s="36" t="s">
        <v>162</v>
      </c>
      <c s="37">
        <v>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58</v>
      </c>
    </row>
    <row r="159" spans="1:5" ht="12.75">
      <c r="A159" t="s">
        <v>59</v>
      </c>
      <c r="E159" s="39" t="s">
        <v>60</v>
      </c>
    </row>
    <row r="160" spans="1:16" ht="12.75">
      <c r="A160" t="s">
        <v>49</v>
      </c>
      <c s="34" t="s">
        <v>187</v>
      </c>
      <c s="34" t="s">
        <v>188</v>
      </c>
      <c s="35" t="s">
        <v>50</v>
      </c>
      <c s="6" t="s">
        <v>189</v>
      </c>
      <c s="36" t="s">
        <v>118</v>
      </c>
      <c s="37">
        <v>70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135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190</v>
      </c>
      <c s="34" t="s">
        <v>191</v>
      </c>
      <c s="35" t="s">
        <v>50</v>
      </c>
      <c s="6" t="s">
        <v>192</v>
      </c>
      <c s="36" t="s">
        <v>118</v>
      </c>
      <c s="37">
        <v>73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85</v>
      </c>
      <c>
        <f>(M164*21)/100</f>
      </c>
      <c t="s">
        <v>27</v>
      </c>
    </row>
    <row r="165" spans="1:5" ht="12.75">
      <c r="A165" s="35" t="s">
        <v>55</v>
      </c>
      <c r="E165" s="39" t="s">
        <v>56</v>
      </c>
    </row>
    <row r="166" spans="1:5" ht="12.75">
      <c r="A166" s="35" t="s">
        <v>57</v>
      </c>
      <c r="E166" s="40" t="s">
        <v>193</v>
      </c>
    </row>
    <row r="167" spans="1:5" ht="63.75">
      <c r="A167" t="s">
        <v>59</v>
      </c>
      <c r="E167" s="39" t="s">
        <v>194</v>
      </c>
    </row>
    <row r="168" spans="1:16" ht="12.75">
      <c r="A168" t="s">
        <v>49</v>
      </c>
      <c s="34" t="s">
        <v>195</v>
      </c>
      <c s="34" t="s">
        <v>196</v>
      </c>
      <c s="35" t="s">
        <v>50</v>
      </c>
      <c s="6" t="s">
        <v>197</v>
      </c>
      <c s="36" t="s">
        <v>198</v>
      </c>
      <c s="37">
        <v>0.2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85</v>
      </c>
      <c>
        <f>(M168*21)/100</f>
      </c>
      <c t="s">
        <v>27</v>
      </c>
    </row>
    <row r="169" spans="1:5" ht="25.5">
      <c r="A169" s="35" t="s">
        <v>55</v>
      </c>
      <c r="E169" s="39" t="s">
        <v>199</v>
      </c>
    </row>
    <row r="170" spans="1:5" ht="12.75">
      <c r="A170" s="35" t="s">
        <v>57</v>
      </c>
      <c r="E170" s="40" t="s">
        <v>135</v>
      </c>
    </row>
    <row r="171" spans="1:5" ht="38.25">
      <c r="A171" t="s">
        <v>59</v>
      </c>
      <c r="E171" s="39" t="s">
        <v>200</v>
      </c>
    </row>
    <row r="172" spans="1:13" ht="12.75">
      <c r="A172" t="s">
        <v>46</v>
      </c>
      <c r="C172" s="31" t="s">
        <v>201</v>
      </c>
      <c r="E172" s="33" t="s">
        <v>202</v>
      </c>
      <c r="J172" s="32">
        <f>0</f>
      </c>
      <c s="32">
        <f>0</f>
      </c>
      <c s="32">
        <f>0+L173+L177+L181+L185+L189+L193+L197+L201+L205+L209+L213+L217+L221+L225+L229+L233+L237+L241+L245+L249+L253+L257+L261+L265+L269+L273+L277+L281+L285+L289+L293+L297+L301+L305+L309+L313+L317+L321+L325+L329+L333+L337+L341+L345+L349+L353+L357+L361+L365+L369+L373+L377+L381+L385+L389+L393+L397+L401+L405+L409+L413+L417+L421+L425+L429+L433+L437+L441+L445+L449+L453+L457+L461+L465+L469+L473+L477+L481+L485+L489+L493+L497+L501+L505+L509+L513+L517+L521+L525+L529+L533+L537+L541+L545+L549+L553+L557+L561+L565+L569+L573+L577+L581+L585+L589+L593+L597+L601+L605+L609+L613+L617</f>
      </c>
      <c s="32">
        <f>0+M173+M177+M181+M185+M189+M193+M197+M201+M205+M209+M213+M217+M221+M225+M229+M233+M237+M241+M245+M249+M253+M257+M261+M265+M269+M273+M277+M281+M285+M289+M293+M297+M301+M305+M309+M313+M317+M321+M325+M329+M333+M337+M341+M345+M349+M353+M357+M361+M365+M369+M373+M377+M381+M385+M389+M393+M397+M401+M405+M409+M413+M417+M421+M425+M429+M433+M437+M441+M445+M449+M453+M457+M461+M465+M469+M473+M477+M481+M485+M489+M493+M497+M501+M505+M509+M513+M517+M521+M525+M529+M533+M537+M541+M545+M549+M553+M557+M561+M565+M569+M573+M577+M581+M585+M589+M593+M597+M601+M605+M609+M613+M617</f>
      </c>
    </row>
    <row r="173" spans="1:16" ht="25.5">
      <c r="A173" t="s">
        <v>49</v>
      </c>
      <c s="34" t="s">
        <v>203</v>
      </c>
      <c s="34" t="s">
        <v>204</v>
      </c>
      <c s="35" t="s">
        <v>50</v>
      </c>
      <c s="6" t="s">
        <v>205</v>
      </c>
      <c s="36" t="s">
        <v>118</v>
      </c>
      <c s="37">
        <v>20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56</v>
      </c>
    </row>
    <row r="175" spans="1:5" ht="12.75">
      <c r="A175" s="35" t="s">
        <v>57</v>
      </c>
      <c r="E175" s="40" t="s">
        <v>58</v>
      </c>
    </row>
    <row r="176" spans="1:5" ht="12.75">
      <c r="A176" t="s">
        <v>59</v>
      </c>
      <c r="E176" s="39" t="s">
        <v>60</v>
      </c>
    </row>
    <row r="177" spans="1:16" ht="12.75">
      <c r="A177" t="s">
        <v>49</v>
      </c>
      <c s="34" t="s">
        <v>206</v>
      </c>
      <c s="34" t="s">
        <v>207</v>
      </c>
      <c s="35" t="s">
        <v>50</v>
      </c>
      <c s="6" t="s">
        <v>208</v>
      </c>
      <c s="36" t="s">
        <v>162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56</v>
      </c>
    </row>
    <row r="179" spans="1:5" ht="12.75">
      <c r="A179" s="35" t="s">
        <v>57</v>
      </c>
      <c r="E179" s="40" t="s">
        <v>58</v>
      </c>
    </row>
    <row r="180" spans="1:5" ht="12.75">
      <c r="A180" t="s">
        <v>59</v>
      </c>
      <c r="E180" s="39" t="s">
        <v>60</v>
      </c>
    </row>
    <row r="181" spans="1:16" ht="12.75">
      <c r="A181" t="s">
        <v>49</v>
      </c>
      <c s="34" t="s">
        <v>209</v>
      </c>
      <c s="34" t="s">
        <v>210</v>
      </c>
      <c s="35" t="s">
        <v>50</v>
      </c>
      <c s="6" t="s">
        <v>117</v>
      </c>
      <c s="36" t="s">
        <v>118</v>
      </c>
      <c s="37">
        <v>40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56</v>
      </c>
    </row>
    <row r="183" spans="1:5" ht="12.75">
      <c r="A183" s="35" t="s">
        <v>57</v>
      </c>
      <c r="E183" s="40" t="s">
        <v>211</v>
      </c>
    </row>
    <row r="184" spans="1:5" ht="12.75">
      <c r="A184" t="s">
        <v>59</v>
      </c>
      <c r="E184" s="39" t="s">
        <v>60</v>
      </c>
    </row>
    <row r="185" spans="1:16" ht="12.75">
      <c r="A185" t="s">
        <v>49</v>
      </c>
      <c s="34" t="s">
        <v>212</v>
      </c>
      <c s="34" t="s">
        <v>213</v>
      </c>
      <c s="35" t="s">
        <v>50</v>
      </c>
      <c s="6" t="s">
        <v>214</v>
      </c>
      <c s="36" t="s">
        <v>162</v>
      </c>
      <c s="37">
        <v>12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56</v>
      </c>
    </row>
    <row r="187" spans="1:5" ht="12.75">
      <c r="A187" s="35" t="s">
        <v>57</v>
      </c>
      <c r="E187" s="40" t="s">
        <v>211</v>
      </c>
    </row>
    <row r="188" spans="1:5" ht="12.75">
      <c r="A188" t="s">
        <v>59</v>
      </c>
      <c r="E188" s="39" t="s">
        <v>60</v>
      </c>
    </row>
    <row r="189" spans="1:16" ht="12.75">
      <c r="A189" t="s">
        <v>49</v>
      </c>
      <c s="34" t="s">
        <v>215</v>
      </c>
      <c s="34" t="s">
        <v>216</v>
      </c>
      <c s="35" t="s">
        <v>50</v>
      </c>
      <c s="6" t="s">
        <v>217</v>
      </c>
      <c s="36" t="s">
        <v>162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56</v>
      </c>
    </row>
    <row r="191" spans="1:5" ht="12.75">
      <c r="A191" s="35" t="s">
        <v>57</v>
      </c>
      <c r="E191" s="40" t="s">
        <v>58</v>
      </c>
    </row>
    <row r="192" spans="1:5" ht="12.75">
      <c r="A192" t="s">
        <v>59</v>
      </c>
      <c r="E192" s="39" t="s">
        <v>60</v>
      </c>
    </row>
    <row r="193" spans="1:16" ht="12.75">
      <c r="A193" t="s">
        <v>49</v>
      </c>
      <c s="34" t="s">
        <v>218</v>
      </c>
      <c s="34" t="s">
        <v>219</v>
      </c>
      <c s="35" t="s">
        <v>50</v>
      </c>
      <c s="6" t="s">
        <v>220</v>
      </c>
      <c s="36" t="s">
        <v>162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56</v>
      </c>
    </row>
    <row r="195" spans="1:5" ht="12.75">
      <c r="A195" s="35" t="s">
        <v>57</v>
      </c>
      <c r="E195" s="40" t="s">
        <v>58</v>
      </c>
    </row>
    <row r="196" spans="1:5" ht="12.75">
      <c r="A196" t="s">
        <v>59</v>
      </c>
      <c r="E196" s="39" t="s">
        <v>60</v>
      </c>
    </row>
    <row r="197" spans="1:16" ht="12.75">
      <c r="A197" t="s">
        <v>49</v>
      </c>
      <c s="34" t="s">
        <v>221</v>
      </c>
      <c s="34" t="s">
        <v>222</v>
      </c>
      <c s="35" t="s">
        <v>50</v>
      </c>
      <c s="6" t="s">
        <v>223</v>
      </c>
      <c s="36" t="s">
        <v>162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56</v>
      </c>
    </row>
    <row r="199" spans="1:5" ht="12.75">
      <c r="A199" s="35" t="s">
        <v>57</v>
      </c>
      <c r="E199" s="40" t="s">
        <v>58</v>
      </c>
    </row>
    <row r="200" spans="1:5" ht="12.75">
      <c r="A200" t="s">
        <v>59</v>
      </c>
      <c r="E200" s="39" t="s">
        <v>60</v>
      </c>
    </row>
    <row r="201" spans="1:16" ht="12.75">
      <c r="A201" t="s">
        <v>49</v>
      </c>
      <c s="34" t="s">
        <v>224</v>
      </c>
      <c s="34" t="s">
        <v>225</v>
      </c>
      <c s="35" t="s">
        <v>50</v>
      </c>
      <c s="6" t="s">
        <v>226</v>
      </c>
      <c s="36" t="s">
        <v>162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211</v>
      </c>
    </row>
    <row r="204" spans="1:5" ht="12.75">
      <c r="A204" t="s">
        <v>59</v>
      </c>
      <c r="E204" s="39" t="s">
        <v>60</v>
      </c>
    </row>
    <row r="205" spans="1:16" ht="12.75">
      <c r="A205" t="s">
        <v>49</v>
      </c>
      <c s="34" t="s">
        <v>227</v>
      </c>
      <c s="34" t="s">
        <v>228</v>
      </c>
      <c s="35" t="s">
        <v>50</v>
      </c>
      <c s="6" t="s">
        <v>229</v>
      </c>
      <c s="36" t="s">
        <v>162</v>
      </c>
      <c s="37">
        <v>12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58</v>
      </c>
    </row>
    <row r="208" spans="1:5" ht="12.75">
      <c r="A208" t="s">
        <v>59</v>
      </c>
      <c r="E208" s="39" t="s">
        <v>60</v>
      </c>
    </row>
    <row r="209" spans="1:16" ht="12.75">
      <c r="A209" t="s">
        <v>49</v>
      </c>
      <c s="34" t="s">
        <v>230</v>
      </c>
      <c s="34" t="s">
        <v>231</v>
      </c>
      <c s="35" t="s">
        <v>50</v>
      </c>
      <c s="6" t="s">
        <v>232</v>
      </c>
      <c s="36" t="s">
        <v>118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85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233</v>
      </c>
    </row>
    <row r="212" spans="1:5" ht="38.25">
      <c r="A212" t="s">
        <v>59</v>
      </c>
      <c r="E212" s="39" t="s">
        <v>234</v>
      </c>
    </row>
    <row r="213" spans="1:16" ht="12.75">
      <c r="A213" t="s">
        <v>49</v>
      </c>
      <c s="34" t="s">
        <v>235</v>
      </c>
      <c s="34" t="s">
        <v>236</v>
      </c>
      <c s="35" t="s">
        <v>50</v>
      </c>
      <c s="6" t="s">
        <v>237</v>
      </c>
      <c s="36" t="s">
        <v>118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233</v>
      </c>
    </row>
    <row r="216" spans="1:5" ht="12.75">
      <c r="A216" t="s">
        <v>59</v>
      </c>
      <c r="E216" s="39" t="s">
        <v>60</v>
      </c>
    </row>
    <row r="217" spans="1:16" ht="12.75">
      <c r="A217" t="s">
        <v>49</v>
      </c>
      <c s="34" t="s">
        <v>238</v>
      </c>
      <c s="34" t="s">
        <v>239</v>
      </c>
      <c s="35" t="s">
        <v>50</v>
      </c>
      <c s="6" t="s">
        <v>240</v>
      </c>
      <c s="36" t="s">
        <v>118</v>
      </c>
      <c s="37">
        <v>135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233</v>
      </c>
    </row>
    <row r="220" spans="1:5" ht="12.75">
      <c r="A220" t="s">
        <v>59</v>
      </c>
      <c r="E220" s="39" t="s">
        <v>60</v>
      </c>
    </row>
    <row r="221" spans="1:16" ht="25.5">
      <c r="A221" t="s">
        <v>49</v>
      </c>
      <c s="34" t="s">
        <v>241</v>
      </c>
      <c s="34" t="s">
        <v>242</v>
      </c>
      <c s="35" t="s">
        <v>50</v>
      </c>
      <c s="6" t="s">
        <v>243</v>
      </c>
      <c s="36" t="s">
        <v>162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233</v>
      </c>
    </row>
    <row r="224" spans="1:5" ht="12.75">
      <c r="A224" t="s">
        <v>59</v>
      </c>
      <c r="E224" s="39" t="s">
        <v>60</v>
      </c>
    </row>
    <row r="225" spans="1:16" ht="25.5">
      <c r="A225" t="s">
        <v>49</v>
      </c>
      <c s="34" t="s">
        <v>244</v>
      </c>
      <c s="34" t="s">
        <v>245</v>
      </c>
      <c s="35" t="s">
        <v>50</v>
      </c>
      <c s="6" t="s">
        <v>246</v>
      </c>
      <c s="36" t="s">
        <v>162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233</v>
      </c>
    </row>
    <row r="228" spans="1:5" ht="12.75">
      <c r="A228" t="s">
        <v>59</v>
      </c>
      <c r="E228" s="39" t="s">
        <v>60</v>
      </c>
    </row>
    <row r="229" spans="1:16" ht="12.75">
      <c r="A229" t="s">
        <v>49</v>
      </c>
      <c s="34" t="s">
        <v>247</v>
      </c>
      <c s="34" t="s">
        <v>248</v>
      </c>
      <c s="35" t="s">
        <v>50</v>
      </c>
      <c s="6" t="s">
        <v>249</v>
      </c>
      <c s="36" t="s">
        <v>118</v>
      </c>
      <c s="37">
        <v>65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233</v>
      </c>
    </row>
    <row r="232" spans="1:5" ht="12.75">
      <c r="A232" t="s">
        <v>59</v>
      </c>
      <c r="E232" s="39" t="s">
        <v>60</v>
      </c>
    </row>
    <row r="233" spans="1:16" ht="12.75">
      <c r="A233" t="s">
        <v>49</v>
      </c>
      <c s="34" t="s">
        <v>250</v>
      </c>
      <c s="34" t="s">
        <v>251</v>
      </c>
      <c s="35" t="s">
        <v>50</v>
      </c>
      <c s="6" t="s">
        <v>252</v>
      </c>
      <c s="36" t="s">
        <v>118</v>
      </c>
      <c s="37">
        <v>70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233</v>
      </c>
    </row>
    <row r="236" spans="1:5" ht="12.75">
      <c r="A236" t="s">
        <v>59</v>
      </c>
      <c r="E236" s="39" t="s">
        <v>60</v>
      </c>
    </row>
    <row r="237" spans="1:16" ht="12.75">
      <c r="A237" t="s">
        <v>49</v>
      </c>
      <c s="34" t="s">
        <v>253</v>
      </c>
      <c s="34" t="s">
        <v>254</v>
      </c>
      <c s="35" t="s">
        <v>50</v>
      </c>
      <c s="6" t="s">
        <v>255</v>
      </c>
      <c s="36" t="s">
        <v>162</v>
      </c>
      <c s="37">
        <v>35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233</v>
      </c>
    </row>
    <row r="240" spans="1:5" ht="12.75">
      <c r="A240" t="s">
        <v>59</v>
      </c>
      <c r="E240" s="39" t="s">
        <v>60</v>
      </c>
    </row>
    <row r="241" spans="1:16" ht="12.75">
      <c r="A241" t="s">
        <v>49</v>
      </c>
      <c s="34" t="s">
        <v>256</v>
      </c>
      <c s="34" t="s">
        <v>257</v>
      </c>
      <c s="35" t="s">
        <v>50</v>
      </c>
      <c s="6" t="s">
        <v>258</v>
      </c>
      <c s="36" t="s">
        <v>162</v>
      </c>
      <c s="37">
        <v>10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259</v>
      </c>
    </row>
    <row r="244" spans="1:5" ht="12.75">
      <c r="A244" t="s">
        <v>59</v>
      </c>
      <c r="E244" s="39" t="s">
        <v>60</v>
      </c>
    </row>
    <row r="245" spans="1:16" ht="12.75">
      <c r="A245" t="s">
        <v>49</v>
      </c>
      <c s="34" t="s">
        <v>260</v>
      </c>
      <c s="34" t="s">
        <v>261</v>
      </c>
      <c s="35" t="s">
        <v>50</v>
      </c>
      <c s="6" t="s">
        <v>262</v>
      </c>
      <c s="36" t="s">
        <v>162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263</v>
      </c>
    </row>
    <row r="248" spans="1:5" ht="12.75">
      <c r="A248" t="s">
        <v>59</v>
      </c>
      <c r="E248" s="39" t="s">
        <v>60</v>
      </c>
    </row>
    <row r="249" spans="1:16" ht="12.75">
      <c r="A249" t="s">
        <v>49</v>
      </c>
      <c s="34" t="s">
        <v>264</v>
      </c>
      <c s="34" t="s">
        <v>265</v>
      </c>
      <c s="35" t="s">
        <v>50</v>
      </c>
      <c s="6" t="s">
        <v>266</v>
      </c>
      <c s="36" t="s">
        <v>162</v>
      </c>
      <c s="37">
        <v>10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12.75">
      <c r="A252" t="s">
        <v>59</v>
      </c>
      <c r="E252" s="39" t="s">
        <v>60</v>
      </c>
    </row>
    <row r="253" spans="1:16" ht="12.75">
      <c r="A253" t="s">
        <v>49</v>
      </c>
      <c s="34" t="s">
        <v>267</v>
      </c>
      <c s="34" t="s">
        <v>268</v>
      </c>
      <c s="35" t="s">
        <v>50</v>
      </c>
      <c s="6" t="s">
        <v>269</v>
      </c>
      <c s="36" t="s">
        <v>162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270</v>
      </c>
      <c s="34" t="s">
        <v>271</v>
      </c>
      <c s="35" t="s">
        <v>50</v>
      </c>
      <c s="6" t="s">
        <v>272</v>
      </c>
      <c s="36" t="s">
        <v>162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60</v>
      </c>
    </row>
    <row r="261" spans="1:16" ht="12.75">
      <c r="A261" t="s">
        <v>49</v>
      </c>
      <c s="34" t="s">
        <v>273</v>
      </c>
      <c s="34" t="s">
        <v>274</v>
      </c>
      <c s="35" t="s">
        <v>50</v>
      </c>
      <c s="6" t="s">
        <v>275</v>
      </c>
      <c s="36" t="s">
        <v>276</v>
      </c>
      <c s="37">
        <v>2.195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233</v>
      </c>
    </row>
    <row r="264" spans="1:5" ht="12.75">
      <c r="A264" t="s">
        <v>59</v>
      </c>
      <c r="E264" s="39" t="s">
        <v>60</v>
      </c>
    </row>
    <row r="265" spans="1:16" ht="12.75">
      <c r="A265" t="s">
        <v>49</v>
      </c>
      <c s="34" t="s">
        <v>277</v>
      </c>
      <c s="34" t="s">
        <v>278</v>
      </c>
      <c s="35" t="s">
        <v>50</v>
      </c>
      <c s="6" t="s">
        <v>279</v>
      </c>
      <c s="36" t="s">
        <v>276</v>
      </c>
      <c s="37">
        <v>4.96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233</v>
      </c>
    </row>
    <row r="268" spans="1:5" ht="12.75">
      <c r="A268" t="s">
        <v>59</v>
      </c>
      <c r="E268" s="39" t="s">
        <v>60</v>
      </c>
    </row>
    <row r="269" spans="1:16" ht="12.75">
      <c r="A269" t="s">
        <v>49</v>
      </c>
      <c s="34" t="s">
        <v>280</v>
      </c>
      <c s="34" t="s">
        <v>281</v>
      </c>
      <c s="35" t="s">
        <v>50</v>
      </c>
      <c s="6" t="s">
        <v>282</v>
      </c>
      <c s="36" t="s">
        <v>276</v>
      </c>
      <c s="37">
        <v>2.195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233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283</v>
      </c>
      <c s="34" t="s">
        <v>284</v>
      </c>
      <c s="35" t="s">
        <v>50</v>
      </c>
      <c s="6" t="s">
        <v>285</v>
      </c>
      <c s="36" t="s">
        <v>276</v>
      </c>
      <c s="37">
        <v>4.96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233</v>
      </c>
    </row>
    <row r="276" spans="1:5" ht="12.75">
      <c r="A276" t="s">
        <v>59</v>
      </c>
      <c r="E276" s="39" t="s">
        <v>60</v>
      </c>
    </row>
    <row r="277" spans="1:16" ht="25.5">
      <c r="A277" t="s">
        <v>49</v>
      </c>
      <c s="34" t="s">
        <v>286</v>
      </c>
      <c s="34" t="s">
        <v>287</v>
      </c>
      <c s="35" t="s">
        <v>50</v>
      </c>
      <c s="6" t="s">
        <v>288</v>
      </c>
      <c s="36" t="s">
        <v>162</v>
      </c>
      <c s="37">
        <v>15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233</v>
      </c>
    </row>
    <row r="280" spans="1:5" ht="12.75">
      <c r="A280" t="s">
        <v>59</v>
      </c>
      <c r="E280" s="39" t="s">
        <v>60</v>
      </c>
    </row>
    <row r="281" spans="1:16" ht="25.5">
      <c r="A281" t="s">
        <v>49</v>
      </c>
      <c s="34" t="s">
        <v>289</v>
      </c>
      <c s="34" t="s">
        <v>290</v>
      </c>
      <c s="35" t="s">
        <v>50</v>
      </c>
      <c s="6" t="s">
        <v>291</v>
      </c>
      <c s="36" t="s">
        <v>162</v>
      </c>
      <c s="37">
        <v>10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233</v>
      </c>
    </row>
    <row r="284" spans="1:5" ht="12.75">
      <c r="A284" t="s">
        <v>59</v>
      </c>
      <c r="E284" s="39" t="s">
        <v>60</v>
      </c>
    </row>
    <row r="285" spans="1:16" ht="25.5">
      <c r="A285" t="s">
        <v>49</v>
      </c>
      <c s="34" t="s">
        <v>292</v>
      </c>
      <c s="34" t="s">
        <v>293</v>
      </c>
      <c s="35" t="s">
        <v>50</v>
      </c>
      <c s="6" t="s">
        <v>294</v>
      </c>
      <c s="36" t="s">
        <v>162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233</v>
      </c>
    </row>
    <row r="288" spans="1:5" ht="12.75">
      <c r="A288" t="s">
        <v>59</v>
      </c>
      <c r="E288" s="39" t="s">
        <v>60</v>
      </c>
    </row>
    <row r="289" spans="1:16" ht="25.5">
      <c r="A289" t="s">
        <v>49</v>
      </c>
      <c s="34" t="s">
        <v>295</v>
      </c>
      <c s="34" t="s">
        <v>296</v>
      </c>
      <c s="35" t="s">
        <v>50</v>
      </c>
      <c s="6" t="s">
        <v>297</v>
      </c>
      <c s="36" t="s">
        <v>162</v>
      </c>
      <c s="37">
        <v>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233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298</v>
      </c>
      <c s="34" t="s">
        <v>299</v>
      </c>
      <c s="35" t="s">
        <v>50</v>
      </c>
      <c s="6" t="s">
        <v>300</v>
      </c>
      <c s="36" t="s">
        <v>162</v>
      </c>
      <c s="37">
        <v>100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233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301</v>
      </c>
      <c s="34" t="s">
        <v>302</v>
      </c>
      <c s="35" t="s">
        <v>50</v>
      </c>
      <c s="6" t="s">
        <v>303</v>
      </c>
      <c s="36" t="s">
        <v>304</v>
      </c>
      <c s="37">
        <v>0.1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233</v>
      </c>
    </row>
    <row r="300" spans="1:5" ht="12.75">
      <c r="A300" t="s">
        <v>59</v>
      </c>
      <c r="E300" s="39" t="s">
        <v>60</v>
      </c>
    </row>
    <row r="301" spans="1:16" ht="25.5">
      <c r="A301" t="s">
        <v>49</v>
      </c>
      <c s="34" t="s">
        <v>305</v>
      </c>
      <c s="34" t="s">
        <v>306</v>
      </c>
      <c s="35" t="s">
        <v>50</v>
      </c>
      <c s="6" t="s">
        <v>307</v>
      </c>
      <c s="36" t="s">
        <v>118</v>
      </c>
      <c s="37">
        <v>30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233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308</v>
      </c>
      <c s="34" t="s">
        <v>309</v>
      </c>
      <c s="35" t="s">
        <v>50</v>
      </c>
      <c s="6" t="s">
        <v>310</v>
      </c>
      <c s="36" t="s">
        <v>162</v>
      </c>
      <c s="37">
        <v>3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233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201</v>
      </c>
      <c s="34" t="s">
        <v>311</v>
      </c>
      <c s="35" t="s">
        <v>50</v>
      </c>
      <c s="6" t="s">
        <v>312</v>
      </c>
      <c s="36" t="s">
        <v>162</v>
      </c>
      <c s="37">
        <v>15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233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313</v>
      </c>
      <c s="34" t="s">
        <v>314</v>
      </c>
      <c s="35" t="s">
        <v>50</v>
      </c>
      <c s="6" t="s">
        <v>315</v>
      </c>
      <c s="36" t="s">
        <v>162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233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316</v>
      </c>
      <c s="34" t="s">
        <v>317</v>
      </c>
      <c s="35" t="s">
        <v>50</v>
      </c>
      <c s="6" t="s">
        <v>318</v>
      </c>
      <c s="36" t="s">
        <v>162</v>
      </c>
      <c s="37">
        <v>35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233</v>
      </c>
    </row>
    <row r="320" spans="1:5" ht="12.75">
      <c r="A320" t="s">
        <v>59</v>
      </c>
      <c r="E320" s="39" t="s">
        <v>60</v>
      </c>
    </row>
    <row r="321" spans="1:16" ht="12.75">
      <c r="A321" t="s">
        <v>49</v>
      </c>
      <c s="34" t="s">
        <v>319</v>
      </c>
      <c s="34" t="s">
        <v>320</v>
      </c>
      <c s="35" t="s">
        <v>50</v>
      </c>
      <c s="6" t="s">
        <v>321</v>
      </c>
      <c s="36" t="s">
        <v>162</v>
      </c>
      <c s="37">
        <v>15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233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322</v>
      </c>
      <c s="34" t="s">
        <v>323</v>
      </c>
      <c s="35" t="s">
        <v>50</v>
      </c>
      <c s="6" t="s">
        <v>324</v>
      </c>
      <c s="36" t="s">
        <v>162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233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325</v>
      </c>
      <c s="34" t="s">
        <v>326</v>
      </c>
      <c s="35" t="s">
        <v>50</v>
      </c>
      <c s="6" t="s">
        <v>327</v>
      </c>
      <c s="36" t="s">
        <v>162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233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328</v>
      </c>
      <c s="34" t="s">
        <v>329</v>
      </c>
      <c s="35" t="s">
        <v>50</v>
      </c>
      <c s="6" t="s">
        <v>330</v>
      </c>
      <c s="36" t="s">
        <v>118</v>
      </c>
      <c s="37">
        <v>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331</v>
      </c>
      <c s="34" t="s">
        <v>332</v>
      </c>
      <c s="35" t="s">
        <v>50</v>
      </c>
      <c s="6" t="s">
        <v>333</v>
      </c>
      <c s="36" t="s">
        <v>118</v>
      </c>
      <c s="37">
        <v>20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56</v>
      </c>
    </row>
    <row r="339" spans="1:5" ht="12.75">
      <c r="A339" s="35" t="s">
        <v>57</v>
      </c>
      <c r="E339" s="40" t="s">
        <v>58</v>
      </c>
    </row>
    <row r="340" spans="1:5" ht="12.75">
      <c r="A340" t="s">
        <v>59</v>
      </c>
      <c r="E340" s="39" t="s">
        <v>60</v>
      </c>
    </row>
    <row r="341" spans="1:16" ht="12.75">
      <c r="A341" t="s">
        <v>49</v>
      </c>
      <c s="34" t="s">
        <v>334</v>
      </c>
      <c s="34" t="s">
        <v>335</v>
      </c>
      <c s="35" t="s">
        <v>50</v>
      </c>
      <c s="6" t="s">
        <v>336</v>
      </c>
      <c s="36" t="s">
        <v>118</v>
      </c>
      <c s="37">
        <v>20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56</v>
      </c>
    </row>
    <row r="343" spans="1:5" ht="12.75">
      <c r="A343" s="35" t="s">
        <v>57</v>
      </c>
      <c r="E343" s="40" t="s">
        <v>58</v>
      </c>
    </row>
    <row r="344" spans="1:5" ht="12.75">
      <c r="A344" t="s">
        <v>59</v>
      </c>
      <c r="E344" s="39" t="s">
        <v>60</v>
      </c>
    </row>
    <row r="345" spans="1:16" ht="12.75">
      <c r="A345" t="s">
        <v>49</v>
      </c>
      <c s="34" t="s">
        <v>337</v>
      </c>
      <c s="34" t="s">
        <v>338</v>
      </c>
      <c s="35" t="s">
        <v>50</v>
      </c>
      <c s="6" t="s">
        <v>339</v>
      </c>
      <c s="36" t="s">
        <v>162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85</v>
      </c>
      <c>
        <f>(M345*21)/100</f>
      </c>
      <c t="s">
        <v>27</v>
      </c>
    </row>
    <row r="346" spans="1:5" ht="12.75">
      <c r="A346" s="35" t="s">
        <v>55</v>
      </c>
      <c r="E346" s="39" t="s">
        <v>340</v>
      </c>
    </row>
    <row r="347" spans="1:5" ht="12.75">
      <c r="A347" s="35" t="s">
        <v>57</v>
      </c>
      <c r="E347" s="40" t="s">
        <v>58</v>
      </c>
    </row>
    <row r="348" spans="1:5" ht="165.75">
      <c r="A348" t="s">
        <v>59</v>
      </c>
      <c r="E348" s="39" t="s">
        <v>341</v>
      </c>
    </row>
    <row r="349" spans="1:16" ht="12.75">
      <c r="A349" t="s">
        <v>49</v>
      </c>
      <c s="34" t="s">
        <v>342</v>
      </c>
      <c s="34" t="s">
        <v>343</v>
      </c>
      <c s="35" t="s">
        <v>50</v>
      </c>
      <c s="6" t="s">
        <v>344</v>
      </c>
      <c s="36" t="s">
        <v>162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56</v>
      </c>
    </row>
    <row r="351" spans="1:5" ht="12.75">
      <c r="A351" s="35" t="s">
        <v>57</v>
      </c>
      <c r="E351" s="40" t="s">
        <v>345</v>
      </c>
    </row>
    <row r="352" spans="1:5" ht="12.75">
      <c r="A352" t="s">
        <v>59</v>
      </c>
      <c r="E352" s="39" t="s">
        <v>60</v>
      </c>
    </row>
    <row r="353" spans="1:16" ht="12.75">
      <c r="A353" t="s">
        <v>49</v>
      </c>
      <c s="34" t="s">
        <v>346</v>
      </c>
      <c s="34" t="s">
        <v>347</v>
      </c>
      <c s="35" t="s">
        <v>50</v>
      </c>
      <c s="6" t="s">
        <v>348</v>
      </c>
      <c s="36" t="s">
        <v>162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56</v>
      </c>
    </row>
    <row r="355" spans="1:5" ht="12.75">
      <c r="A355" s="35" t="s">
        <v>57</v>
      </c>
      <c r="E355" s="40" t="s">
        <v>345</v>
      </c>
    </row>
    <row r="356" spans="1:5" ht="12.75">
      <c r="A356" t="s">
        <v>59</v>
      </c>
      <c r="E356" s="39" t="s">
        <v>60</v>
      </c>
    </row>
    <row r="357" spans="1:16" ht="12.75">
      <c r="A357" t="s">
        <v>49</v>
      </c>
      <c s="34" t="s">
        <v>349</v>
      </c>
      <c s="34" t="s">
        <v>350</v>
      </c>
      <c s="35" t="s">
        <v>50</v>
      </c>
      <c s="6" t="s">
        <v>351</v>
      </c>
      <c s="36" t="s">
        <v>162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56</v>
      </c>
    </row>
    <row r="359" spans="1:5" ht="12.75">
      <c r="A359" s="35" t="s">
        <v>57</v>
      </c>
      <c r="E359" s="40" t="s">
        <v>58</v>
      </c>
    </row>
    <row r="360" spans="1:5" ht="12.75">
      <c r="A360" t="s">
        <v>59</v>
      </c>
      <c r="E360" s="39" t="s">
        <v>60</v>
      </c>
    </row>
    <row r="361" spans="1:16" ht="12.75">
      <c r="A361" t="s">
        <v>49</v>
      </c>
      <c s="34" t="s">
        <v>352</v>
      </c>
      <c s="34" t="s">
        <v>353</v>
      </c>
      <c s="35" t="s">
        <v>50</v>
      </c>
      <c s="6" t="s">
        <v>354</v>
      </c>
      <c s="36" t="s">
        <v>162</v>
      </c>
      <c s="37">
        <v>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27</v>
      </c>
    </row>
    <row r="362" spans="1:5" ht="12.75">
      <c r="A362" s="35" t="s">
        <v>55</v>
      </c>
      <c r="E362" s="39" t="s">
        <v>56</v>
      </c>
    </row>
    <row r="363" spans="1:5" ht="12.75">
      <c r="A363" s="35" t="s">
        <v>57</v>
      </c>
      <c r="E363" s="40" t="s">
        <v>345</v>
      </c>
    </row>
    <row r="364" spans="1:5" ht="12.75">
      <c r="A364" t="s">
        <v>59</v>
      </c>
      <c r="E364" s="39" t="s">
        <v>60</v>
      </c>
    </row>
    <row r="365" spans="1:16" ht="12.75">
      <c r="A365" t="s">
        <v>49</v>
      </c>
      <c s="34" t="s">
        <v>355</v>
      </c>
      <c s="34" t="s">
        <v>356</v>
      </c>
      <c s="35" t="s">
        <v>50</v>
      </c>
      <c s="6" t="s">
        <v>357</v>
      </c>
      <c s="36" t="s">
        <v>162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54</v>
      </c>
      <c>
        <f>(M365*21)/100</f>
      </c>
      <c t="s">
        <v>27</v>
      </c>
    </row>
    <row r="366" spans="1:5" ht="12.75">
      <c r="A366" s="35" t="s">
        <v>55</v>
      </c>
      <c r="E366" s="39" t="s">
        <v>56</v>
      </c>
    </row>
    <row r="367" spans="1:5" ht="12.75">
      <c r="A367" s="35" t="s">
        <v>57</v>
      </c>
      <c r="E367" s="40" t="s">
        <v>345</v>
      </c>
    </row>
    <row r="368" spans="1:5" ht="12.75">
      <c r="A368" t="s">
        <v>59</v>
      </c>
      <c r="E368" s="39" t="s">
        <v>60</v>
      </c>
    </row>
    <row r="369" spans="1:16" ht="12.75">
      <c r="A369" t="s">
        <v>49</v>
      </c>
      <c s="34" t="s">
        <v>358</v>
      </c>
      <c s="34" t="s">
        <v>359</v>
      </c>
      <c s="35" t="s">
        <v>50</v>
      </c>
      <c s="6" t="s">
        <v>360</v>
      </c>
      <c s="36" t="s">
        <v>162</v>
      </c>
      <c s="37">
        <v>2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27</v>
      </c>
    </row>
    <row r="370" spans="1:5" ht="12.75">
      <c r="A370" s="35" t="s">
        <v>55</v>
      </c>
      <c r="E370" s="39" t="s">
        <v>56</v>
      </c>
    </row>
    <row r="371" spans="1:5" ht="12.75">
      <c r="A371" s="35" t="s">
        <v>57</v>
      </c>
      <c r="E371" s="40" t="s">
        <v>58</v>
      </c>
    </row>
    <row r="372" spans="1:5" ht="12.75">
      <c r="A372" t="s">
        <v>59</v>
      </c>
      <c r="E372" s="39" t="s">
        <v>60</v>
      </c>
    </row>
    <row r="373" spans="1:16" ht="12.75">
      <c r="A373" t="s">
        <v>49</v>
      </c>
      <c s="34" t="s">
        <v>361</v>
      </c>
      <c s="34" t="s">
        <v>362</v>
      </c>
      <c s="35" t="s">
        <v>50</v>
      </c>
      <c s="6" t="s">
        <v>363</v>
      </c>
      <c s="36" t="s">
        <v>162</v>
      </c>
      <c s="37">
        <v>2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27</v>
      </c>
    </row>
    <row r="374" spans="1:5" ht="12.75">
      <c r="A374" s="35" t="s">
        <v>55</v>
      </c>
      <c r="E374" s="39" t="s">
        <v>56</v>
      </c>
    </row>
    <row r="375" spans="1:5" ht="12.75">
      <c r="A375" s="35" t="s">
        <v>57</v>
      </c>
      <c r="E375" s="40" t="s">
        <v>345</v>
      </c>
    </row>
    <row r="376" spans="1:5" ht="12.75">
      <c r="A376" t="s">
        <v>59</v>
      </c>
      <c r="E376" s="39" t="s">
        <v>60</v>
      </c>
    </row>
    <row r="377" spans="1:16" ht="12.75">
      <c r="A377" t="s">
        <v>49</v>
      </c>
      <c s="34" t="s">
        <v>364</v>
      </c>
      <c s="34" t="s">
        <v>365</v>
      </c>
      <c s="35" t="s">
        <v>50</v>
      </c>
      <c s="6" t="s">
        <v>366</v>
      </c>
      <c s="36" t="s">
        <v>162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27</v>
      </c>
    </row>
    <row r="378" spans="1:5" ht="12.75">
      <c r="A378" s="35" t="s">
        <v>55</v>
      </c>
      <c r="E378" s="39" t="s">
        <v>56</v>
      </c>
    </row>
    <row r="379" spans="1:5" ht="12.75">
      <c r="A379" s="35" t="s">
        <v>57</v>
      </c>
      <c r="E379" s="40" t="s">
        <v>345</v>
      </c>
    </row>
    <row r="380" spans="1:5" ht="12.75">
      <c r="A380" t="s">
        <v>59</v>
      </c>
      <c r="E380" s="39" t="s">
        <v>60</v>
      </c>
    </row>
    <row r="381" spans="1:16" ht="12.75">
      <c r="A381" t="s">
        <v>49</v>
      </c>
      <c s="34" t="s">
        <v>367</v>
      </c>
      <c s="34" t="s">
        <v>368</v>
      </c>
      <c s="35" t="s">
        <v>50</v>
      </c>
      <c s="6" t="s">
        <v>369</v>
      </c>
      <c s="36" t="s">
        <v>162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27</v>
      </c>
    </row>
    <row r="382" spans="1:5" ht="12.75">
      <c r="A382" s="35" t="s">
        <v>55</v>
      </c>
      <c r="E382" s="39" t="s">
        <v>56</v>
      </c>
    </row>
    <row r="383" spans="1:5" ht="12.75">
      <c r="A383" s="35" t="s">
        <v>57</v>
      </c>
      <c r="E383" s="40" t="s">
        <v>58</v>
      </c>
    </row>
    <row r="384" spans="1:5" ht="12.75">
      <c r="A384" t="s">
        <v>59</v>
      </c>
      <c r="E384" s="39" t="s">
        <v>60</v>
      </c>
    </row>
    <row r="385" spans="1:16" ht="25.5">
      <c r="A385" t="s">
        <v>49</v>
      </c>
      <c s="34" t="s">
        <v>370</v>
      </c>
      <c s="34" t="s">
        <v>371</v>
      </c>
      <c s="35" t="s">
        <v>50</v>
      </c>
      <c s="6" t="s">
        <v>372</v>
      </c>
      <c s="36" t="s">
        <v>162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85</v>
      </c>
      <c>
        <f>(M385*21)/100</f>
      </c>
      <c t="s">
        <v>27</v>
      </c>
    </row>
    <row r="386" spans="1:5" ht="25.5">
      <c r="A386" s="35" t="s">
        <v>55</v>
      </c>
      <c r="E386" s="39" t="s">
        <v>373</v>
      </c>
    </row>
    <row r="387" spans="1:5" ht="12.75">
      <c r="A387" s="35" t="s">
        <v>57</v>
      </c>
      <c r="E387" s="40" t="s">
        <v>58</v>
      </c>
    </row>
    <row r="388" spans="1:5" ht="140.25">
      <c r="A388" t="s">
        <v>59</v>
      </c>
      <c r="E388" s="39" t="s">
        <v>374</v>
      </c>
    </row>
    <row r="389" spans="1:16" ht="12.75">
      <c r="A389" t="s">
        <v>49</v>
      </c>
      <c s="34" t="s">
        <v>375</v>
      </c>
      <c s="34" t="s">
        <v>376</v>
      </c>
      <c s="35" t="s">
        <v>50</v>
      </c>
      <c s="6" t="s">
        <v>377</v>
      </c>
      <c s="36" t="s">
        <v>162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27</v>
      </c>
    </row>
    <row r="390" spans="1:5" ht="12.75">
      <c r="A390" s="35" t="s">
        <v>55</v>
      </c>
      <c r="E390" s="39" t="s">
        <v>378</v>
      </c>
    </row>
    <row r="391" spans="1:5" ht="12.75">
      <c r="A391" s="35" t="s">
        <v>57</v>
      </c>
      <c r="E391" s="40" t="s">
        <v>379</v>
      </c>
    </row>
    <row r="392" spans="1:5" ht="12.75">
      <c r="A392" t="s">
        <v>59</v>
      </c>
      <c r="E392" s="39" t="s">
        <v>60</v>
      </c>
    </row>
    <row r="393" spans="1:16" ht="12.75">
      <c r="A393" t="s">
        <v>49</v>
      </c>
      <c s="34" t="s">
        <v>380</v>
      </c>
      <c s="34" t="s">
        <v>381</v>
      </c>
      <c s="35" t="s">
        <v>50</v>
      </c>
      <c s="6" t="s">
        <v>382</v>
      </c>
      <c s="36" t="s">
        <v>162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27</v>
      </c>
    </row>
    <row r="394" spans="1:5" ht="12.75">
      <c r="A394" s="35" t="s">
        <v>55</v>
      </c>
      <c r="E394" s="39" t="s">
        <v>56</v>
      </c>
    </row>
    <row r="395" spans="1:5" ht="12.75">
      <c r="A395" s="35" t="s">
        <v>57</v>
      </c>
      <c r="E395" s="40" t="s">
        <v>379</v>
      </c>
    </row>
    <row r="396" spans="1:5" ht="12.75">
      <c r="A396" t="s">
        <v>59</v>
      </c>
      <c r="E396" s="39" t="s">
        <v>60</v>
      </c>
    </row>
    <row r="397" spans="1:16" ht="12.75">
      <c r="A397" t="s">
        <v>49</v>
      </c>
      <c s="34" t="s">
        <v>383</v>
      </c>
      <c s="34" t="s">
        <v>384</v>
      </c>
      <c s="35" t="s">
        <v>50</v>
      </c>
      <c s="6" t="s">
        <v>385</v>
      </c>
      <c s="36" t="s">
        <v>162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27</v>
      </c>
    </row>
    <row r="398" spans="1:5" ht="12.75">
      <c r="A398" s="35" t="s">
        <v>55</v>
      </c>
      <c r="E398" s="39" t="s">
        <v>56</v>
      </c>
    </row>
    <row r="399" spans="1:5" ht="12.75">
      <c r="A399" s="35" t="s">
        <v>57</v>
      </c>
      <c r="E399" s="40" t="s">
        <v>58</v>
      </c>
    </row>
    <row r="400" spans="1:5" ht="12.75">
      <c r="A400" t="s">
        <v>59</v>
      </c>
      <c r="E400" s="39" t="s">
        <v>60</v>
      </c>
    </row>
    <row r="401" spans="1:16" ht="12.75">
      <c r="A401" t="s">
        <v>49</v>
      </c>
      <c s="34" t="s">
        <v>386</v>
      </c>
      <c s="34" t="s">
        <v>387</v>
      </c>
      <c s="35" t="s">
        <v>50</v>
      </c>
      <c s="6" t="s">
        <v>388</v>
      </c>
      <c s="36" t="s">
        <v>162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85</v>
      </c>
      <c>
        <f>(M401*21)/100</f>
      </c>
      <c t="s">
        <v>27</v>
      </c>
    </row>
    <row r="402" spans="1:5" ht="12.75">
      <c r="A402" s="35" t="s">
        <v>55</v>
      </c>
      <c r="E402" s="39" t="s">
        <v>56</v>
      </c>
    </row>
    <row r="403" spans="1:5" ht="12.75">
      <c r="A403" s="35" t="s">
        <v>57</v>
      </c>
      <c r="E403" s="40" t="s">
        <v>379</v>
      </c>
    </row>
    <row r="404" spans="1:5" ht="114.75">
      <c r="A404" t="s">
        <v>59</v>
      </c>
      <c r="E404" s="39" t="s">
        <v>389</v>
      </c>
    </row>
    <row r="405" spans="1:16" ht="12.75">
      <c r="A405" t="s">
        <v>49</v>
      </c>
      <c s="34" t="s">
        <v>390</v>
      </c>
      <c s="34" t="s">
        <v>391</v>
      </c>
      <c s="35" t="s">
        <v>50</v>
      </c>
      <c s="6" t="s">
        <v>392</v>
      </c>
      <c s="36" t="s">
        <v>162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27</v>
      </c>
    </row>
    <row r="406" spans="1:5" ht="12.75">
      <c r="A406" s="35" t="s">
        <v>55</v>
      </c>
      <c r="E406" s="39" t="s">
        <v>56</v>
      </c>
    </row>
    <row r="407" spans="1:5" ht="12.75">
      <c r="A407" s="35" t="s">
        <v>57</v>
      </c>
      <c r="E407" s="40" t="s">
        <v>379</v>
      </c>
    </row>
    <row r="408" spans="1:5" ht="12.75">
      <c r="A408" t="s">
        <v>59</v>
      </c>
      <c r="E408" s="39" t="s">
        <v>60</v>
      </c>
    </row>
    <row r="409" spans="1:16" ht="12.75">
      <c r="A409" t="s">
        <v>49</v>
      </c>
      <c s="34" t="s">
        <v>393</v>
      </c>
      <c s="34" t="s">
        <v>394</v>
      </c>
      <c s="35" t="s">
        <v>50</v>
      </c>
      <c s="6" t="s">
        <v>395</v>
      </c>
      <c s="36" t="s">
        <v>162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27</v>
      </c>
    </row>
    <row r="410" spans="1:5" ht="12.75">
      <c r="A410" s="35" t="s">
        <v>55</v>
      </c>
      <c r="E410" s="39" t="s">
        <v>56</v>
      </c>
    </row>
    <row r="411" spans="1:5" ht="12.75">
      <c r="A411" s="35" t="s">
        <v>57</v>
      </c>
      <c r="E411" s="40" t="s">
        <v>58</v>
      </c>
    </row>
    <row r="412" spans="1:5" ht="12.75">
      <c r="A412" t="s">
        <v>59</v>
      </c>
      <c r="E412" s="39" t="s">
        <v>60</v>
      </c>
    </row>
    <row r="413" spans="1:16" ht="12.75">
      <c r="A413" t="s">
        <v>49</v>
      </c>
      <c s="34" t="s">
        <v>396</v>
      </c>
      <c s="34" t="s">
        <v>397</v>
      </c>
      <c s="35" t="s">
        <v>50</v>
      </c>
      <c s="6" t="s">
        <v>398</v>
      </c>
      <c s="36" t="s">
        <v>162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27</v>
      </c>
    </row>
    <row r="414" spans="1:5" ht="12.75">
      <c r="A414" s="35" t="s">
        <v>55</v>
      </c>
      <c r="E414" s="39" t="s">
        <v>56</v>
      </c>
    </row>
    <row r="415" spans="1:5" ht="12.75">
      <c r="A415" s="35" t="s">
        <v>57</v>
      </c>
      <c r="E415" s="40" t="s">
        <v>379</v>
      </c>
    </row>
    <row r="416" spans="1:5" ht="12.75">
      <c r="A416" t="s">
        <v>59</v>
      </c>
      <c r="E416" s="39" t="s">
        <v>60</v>
      </c>
    </row>
    <row r="417" spans="1:16" ht="12.75">
      <c r="A417" t="s">
        <v>49</v>
      </c>
      <c s="34" t="s">
        <v>399</v>
      </c>
      <c s="34" t="s">
        <v>400</v>
      </c>
      <c s="35" t="s">
        <v>50</v>
      </c>
      <c s="6" t="s">
        <v>401</v>
      </c>
      <c s="36" t="s">
        <v>162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27</v>
      </c>
    </row>
    <row r="418" spans="1:5" ht="12.75">
      <c r="A418" s="35" t="s">
        <v>55</v>
      </c>
      <c r="E418" s="39" t="s">
        <v>56</v>
      </c>
    </row>
    <row r="419" spans="1:5" ht="12.75">
      <c r="A419" s="35" t="s">
        <v>57</v>
      </c>
      <c r="E419" s="40" t="s">
        <v>379</v>
      </c>
    </row>
    <row r="420" spans="1:5" ht="12.75">
      <c r="A420" t="s">
        <v>59</v>
      </c>
      <c r="E420" s="39" t="s">
        <v>60</v>
      </c>
    </row>
    <row r="421" spans="1:16" ht="12.75">
      <c r="A421" t="s">
        <v>49</v>
      </c>
      <c s="34" t="s">
        <v>402</v>
      </c>
      <c s="34" t="s">
        <v>403</v>
      </c>
      <c s="35" t="s">
        <v>50</v>
      </c>
      <c s="6" t="s">
        <v>404</v>
      </c>
      <c s="36" t="s">
        <v>162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27</v>
      </c>
    </row>
    <row r="422" spans="1:5" ht="12.75">
      <c r="A422" s="35" t="s">
        <v>55</v>
      </c>
      <c r="E422" s="39" t="s">
        <v>56</v>
      </c>
    </row>
    <row r="423" spans="1:5" ht="12.75">
      <c r="A423" s="35" t="s">
        <v>57</v>
      </c>
      <c r="E423" s="40" t="s">
        <v>58</v>
      </c>
    </row>
    <row r="424" spans="1:5" ht="12.75">
      <c r="A424" t="s">
        <v>59</v>
      </c>
      <c r="E424" s="39" t="s">
        <v>60</v>
      </c>
    </row>
    <row r="425" spans="1:16" ht="25.5">
      <c r="A425" t="s">
        <v>49</v>
      </c>
      <c s="34" t="s">
        <v>405</v>
      </c>
      <c s="34" t="s">
        <v>406</v>
      </c>
      <c s="35" t="s">
        <v>50</v>
      </c>
      <c s="6" t="s">
        <v>407</v>
      </c>
      <c s="36" t="s">
        <v>198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27</v>
      </c>
    </row>
    <row r="426" spans="1:5" ht="12.75">
      <c r="A426" s="35" t="s">
        <v>55</v>
      </c>
      <c r="E426" s="39" t="s">
        <v>56</v>
      </c>
    </row>
    <row r="427" spans="1:5" ht="12.75">
      <c r="A427" s="35" t="s">
        <v>57</v>
      </c>
      <c r="E427" s="40" t="s">
        <v>408</v>
      </c>
    </row>
    <row r="428" spans="1:5" ht="12.75">
      <c r="A428" t="s">
        <v>59</v>
      </c>
      <c r="E428" s="39" t="s">
        <v>60</v>
      </c>
    </row>
    <row r="429" spans="1:16" ht="25.5">
      <c r="A429" t="s">
        <v>49</v>
      </c>
      <c s="34" t="s">
        <v>409</v>
      </c>
      <c s="34" t="s">
        <v>410</v>
      </c>
      <c s="35" t="s">
        <v>50</v>
      </c>
      <c s="6" t="s">
        <v>411</v>
      </c>
      <c s="36" t="s">
        <v>412</v>
      </c>
      <c s="37">
        <v>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27</v>
      </c>
    </row>
    <row r="430" spans="1:5" ht="25.5">
      <c r="A430" s="35" t="s">
        <v>55</v>
      </c>
      <c r="E430" s="39" t="s">
        <v>413</v>
      </c>
    </row>
    <row r="431" spans="1:5" ht="12.75">
      <c r="A431" s="35" t="s">
        <v>57</v>
      </c>
      <c r="E431" s="40" t="s">
        <v>58</v>
      </c>
    </row>
    <row r="432" spans="1:5" ht="12.75">
      <c r="A432" t="s">
        <v>59</v>
      </c>
      <c r="E432" s="39" t="s">
        <v>60</v>
      </c>
    </row>
    <row r="433" spans="1:16" ht="12.75">
      <c r="A433" t="s">
        <v>49</v>
      </c>
      <c s="34" t="s">
        <v>414</v>
      </c>
      <c s="34" t="s">
        <v>415</v>
      </c>
      <c s="35" t="s">
        <v>50</v>
      </c>
      <c s="6" t="s">
        <v>416</v>
      </c>
      <c s="36" t="s">
        <v>162</v>
      </c>
      <c s="37">
        <v>4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27</v>
      </c>
    </row>
    <row r="434" spans="1:5" ht="12.75">
      <c r="A434" s="35" t="s">
        <v>55</v>
      </c>
      <c r="E434" s="39" t="s">
        <v>56</v>
      </c>
    </row>
    <row r="435" spans="1:5" ht="12.75">
      <c r="A435" s="35" t="s">
        <v>57</v>
      </c>
      <c r="E435" s="40" t="s">
        <v>417</v>
      </c>
    </row>
    <row r="436" spans="1:5" ht="12.75">
      <c r="A436" t="s">
        <v>59</v>
      </c>
      <c r="E436" s="39" t="s">
        <v>60</v>
      </c>
    </row>
    <row r="437" spans="1:16" ht="12.75">
      <c r="A437" t="s">
        <v>49</v>
      </c>
      <c s="34" t="s">
        <v>418</v>
      </c>
      <c s="34" t="s">
        <v>419</v>
      </c>
      <c s="35" t="s">
        <v>50</v>
      </c>
      <c s="6" t="s">
        <v>420</v>
      </c>
      <c s="36" t="s">
        <v>162</v>
      </c>
      <c s="37">
        <v>4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27</v>
      </c>
    </row>
    <row r="438" spans="1:5" ht="12.75">
      <c r="A438" s="35" t="s">
        <v>55</v>
      </c>
      <c r="E438" s="39" t="s">
        <v>56</v>
      </c>
    </row>
    <row r="439" spans="1:5" ht="12.75">
      <c r="A439" s="35" t="s">
        <v>57</v>
      </c>
      <c r="E439" s="40" t="s">
        <v>58</v>
      </c>
    </row>
    <row r="440" spans="1:5" ht="12.75">
      <c r="A440" t="s">
        <v>59</v>
      </c>
      <c r="E440" s="39" t="s">
        <v>60</v>
      </c>
    </row>
    <row r="441" spans="1:16" ht="12.75">
      <c r="A441" t="s">
        <v>49</v>
      </c>
      <c s="34" t="s">
        <v>421</v>
      </c>
      <c s="34" t="s">
        <v>422</v>
      </c>
      <c s="35" t="s">
        <v>50</v>
      </c>
      <c s="6" t="s">
        <v>423</v>
      </c>
      <c s="36" t="s">
        <v>162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27</v>
      </c>
    </row>
    <row r="442" spans="1:5" ht="12.75">
      <c r="A442" s="35" t="s">
        <v>55</v>
      </c>
      <c r="E442" s="39" t="s">
        <v>56</v>
      </c>
    </row>
    <row r="443" spans="1:5" ht="12.75">
      <c r="A443" s="35" t="s">
        <v>57</v>
      </c>
      <c r="E443" s="40" t="s">
        <v>424</v>
      </c>
    </row>
    <row r="444" spans="1:5" ht="114.75">
      <c r="A444" t="s">
        <v>59</v>
      </c>
      <c r="E444" s="39" t="s">
        <v>425</v>
      </c>
    </row>
    <row r="445" spans="1:16" ht="12.75">
      <c r="A445" t="s">
        <v>49</v>
      </c>
      <c s="34" t="s">
        <v>426</v>
      </c>
      <c s="34" t="s">
        <v>427</v>
      </c>
      <c s="35" t="s">
        <v>50</v>
      </c>
      <c s="6" t="s">
        <v>428</v>
      </c>
      <c s="36" t="s">
        <v>162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85</v>
      </c>
      <c>
        <f>(M445*21)/100</f>
      </c>
      <c t="s">
        <v>27</v>
      </c>
    </row>
    <row r="446" spans="1:5" ht="12.75">
      <c r="A446" s="35" t="s">
        <v>55</v>
      </c>
      <c r="E446" s="39" t="s">
        <v>56</v>
      </c>
    </row>
    <row r="447" spans="1:5" ht="12.75">
      <c r="A447" s="35" t="s">
        <v>57</v>
      </c>
      <c r="E447" s="40" t="s">
        <v>417</v>
      </c>
    </row>
    <row r="448" spans="1:5" ht="127.5">
      <c r="A448" t="s">
        <v>59</v>
      </c>
      <c r="E448" s="39" t="s">
        <v>429</v>
      </c>
    </row>
    <row r="449" spans="1:16" ht="25.5">
      <c r="A449" t="s">
        <v>49</v>
      </c>
      <c s="34" t="s">
        <v>430</v>
      </c>
      <c s="34" t="s">
        <v>431</v>
      </c>
      <c s="35" t="s">
        <v>50</v>
      </c>
      <c s="6" t="s">
        <v>432</v>
      </c>
      <c s="36" t="s">
        <v>162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54</v>
      </c>
      <c>
        <f>(M449*21)/100</f>
      </c>
      <c t="s">
        <v>27</v>
      </c>
    </row>
    <row r="450" spans="1:5" ht="12.75">
      <c r="A450" s="35" t="s">
        <v>55</v>
      </c>
      <c r="E450" s="39" t="s">
        <v>56</v>
      </c>
    </row>
    <row r="451" spans="1:5" ht="12.75">
      <c r="A451" s="35" t="s">
        <v>57</v>
      </c>
      <c r="E451" s="40" t="s">
        <v>263</v>
      </c>
    </row>
    <row r="452" spans="1:5" ht="12.75">
      <c r="A452" t="s">
        <v>59</v>
      </c>
      <c r="E452" s="39" t="s">
        <v>60</v>
      </c>
    </row>
    <row r="453" spans="1:16" ht="25.5">
      <c r="A453" t="s">
        <v>49</v>
      </c>
      <c s="34" t="s">
        <v>433</v>
      </c>
      <c s="34" t="s">
        <v>434</v>
      </c>
      <c s="35" t="s">
        <v>50</v>
      </c>
      <c s="6" t="s">
        <v>435</v>
      </c>
      <c s="36" t="s">
        <v>162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27</v>
      </c>
    </row>
    <row r="454" spans="1:5" ht="12.75">
      <c r="A454" s="35" t="s">
        <v>55</v>
      </c>
      <c r="E454" s="39" t="s">
        <v>56</v>
      </c>
    </row>
    <row r="455" spans="1:5" ht="12.75">
      <c r="A455" s="35" t="s">
        <v>57</v>
      </c>
      <c r="E455" s="40" t="s">
        <v>263</v>
      </c>
    </row>
    <row r="456" spans="1:5" ht="12.75">
      <c r="A456" t="s">
        <v>59</v>
      </c>
      <c r="E456" s="39" t="s">
        <v>60</v>
      </c>
    </row>
    <row r="457" spans="1:16" ht="25.5">
      <c r="A457" t="s">
        <v>49</v>
      </c>
      <c s="34" t="s">
        <v>436</v>
      </c>
      <c s="34" t="s">
        <v>437</v>
      </c>
      <c s="35" t="s">
        <v>50</v>
      </c>
      <c s="6" t="s">
        <v>438</v>
      </c>
      <c s="36" t="s">
        <v>162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27</v>
      </c>
    </row>
    <row r="458" spans="1:5" ht="12.75">
      <c r="A458" s="35" t="s">
        <v>55</v>
      </c>
      <c r="E458" s="39" t="s">
        <v>56</v>
      </c>
    </row>
    <row r="459" spans="1:5" ht="12.75">
      <c r="A459" s="35" t="s">
        <v>57</v>
      </c>
      <c r="E459" s="40" t="s">
        <v>58</v>
      </c>
    </row>
    <row r="460" spans="1:5" ht="12.75">
      <c r="A460" t="s">
        <v>59</v>
      </c>
      <c r="E460" s="39" t="s">
        <v>60</v>
      </c>
    </row>
    <row r="461" spans="1:16" ht="25.5">
      <c r="A461" t="s">
        <v>49</v>
      </c>
      <c s="34" t="s">
        <v>439</v>
      </c>
      <c s="34" t="s">
        <v>440</v>
      </c>
      <c s="35" t="s">
        <v>50</v>
      </c>
      <c s="6" t="s">
        <v>441</v>
      </c>
      <c s="36" t="s">
        <v>162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54</v>
      </c>
      <c>
        <f>(M461*21)/100</f>
      </c>
      <c t="s">
        <v>27</v>
      </c>
    </row>
    <row r="462" spans="1:5" ht="12.75">
      <c r="A462" s="35" t="s">
        <v>55</v>
      </c>
      <c r="E462" s="39" t="s">
        <v>442</v>
      </c>
    </row>
    <row r="463" spans="1:5" ht="12.75">
      <c r="A463" s="35" t="s">
        <v>57</v>
      </c>
      <c r="E463" s="40" t="s">
        <v>263</v>
      </c>
    </row>
    <row r="464" spans="1:5" ht="12.75">
      <c r="A464" t="s">
        <v>59</v>
      </c>
      <c r="E464" s="39" t="s">
        <v>60</v>
      </c>
    </row>
    <row r="465" spans="1:16" ht="12.75">
      <c r="A465" t="s">
        <v>49</v>
      </c>
      <c s="34" t="s">
        <v>443</v>
      </c>
      <c s="34" t="s">
        <v>444</v>
      </c>
      <c s="35" t="s">
        <v>50</v>
      </c>
      <c s="6" t="s">
        <v>445</v>
      </c>
      <c s="36" t="s">
        <v>162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54</v>
      </c>
      <c>
        <f>(M465*21)/100</f>
      </c>
      <c t="s">
        <v>27</v>
      </c>
    </row>
    <row r="466" spans="1:5" ht="12.75">
      <c r="A466" s="35" t="s">
        <v>55</v>
      </c>
      <c r="E466" s="39" t="s">
        <v>56</v>
      </c>
    </row>
    <row r="467" spans="1:5" ht="12.75">
      <c r="A467" s="35" t="s">
        <v>57</v>
      </c>
      <c r="E467" s="40" t="s">
        <v>263</v>
      </c>
    </row>
    <row r="468" spans="1:5" ht="12.75">
      <c r="A468" t="s">
        <v>59</v>
      </c>
      <c r="E468" s="39" t="s">
        <v>60</v>
      </c>
    </row>
    <row r="469" spans="1:16" ht="12.75">
      <c r="A469" t="s">
        <v>49</v>
      </c>
      <c s="34" t="s">
        <v>446</v>
      </c>
      <c s="34" t="s">
        <v>447</v>
      </c>
      <c s="35" t="s">
        <v>50</v>
      </c>
      <c s="6" t="s">
        <v>448</v>
      </c>
      <c s="36" t="s">
        <v>162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54</v>
      </c>
      <c>
        <f>(M469*21)/100</f>
      </c>
      <c t="s">
        <v>27</v>
      </c>
    </row>
    <row r="470" spans="1:5" ht="12.75">
      <c r="A470" s="35" t="s">
        <v>55</v>
      </c>
      <c r="E470" s="39" t="s">
        <v>56</v>
      </c>
    </row>
    <row r="471" spans="1:5" ht="12.75">
      <c r="A471" s="35" t="s">
        <v>57</v>
      </c>
      <c r="E471" s="40" t="s">
        <v>58</v>
      </c>
    </row>
    <row r="472" spans="1:5" ht="12.75">
      <c r="A472" t="s">
        <v>59</v>
      </c>
      <c r="E472" s="39" t="s">
        <v>60</v>
      </c>
    </row>
    <row r="473" spans="1:16" ht="12.75">
      <c r="A473" t="s">
        <v>49</v>
      </c>
      <c s="34" t="s">
        <v>449</v>
      </c>
      <c s="34" t="s">
        <v>450</v>
      </c>
      <c s="35" t="s">
        <v>50</v>
      </c>
      <c s="6" t="s">
        <v>451</v>
      </c>
      <c s="36" t="s">
        <v>162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54</v>
      </c>
      <c>
        <f>(M473*21)/100</f>
      </c>
      <c t="s">
        <v>27</v>
      </c>
    </row>
    <row r="474" spans="1:5" ht="12.75">
      <c r="A474" s="35" t="s">
        <v>55</v>
      </c>
      <c r="E474" s="39" t="s">
        <v>452</v>
      </c>
    </row>
    <row r="475" spans="1:5" ht="12.75">
      <c r="A475" s="35" t="s">
        <v>57</v>
      </c>
      <c r="E475" s="40" t="s">
        <v>453</v>
      </c>
    </row>
    <row r="476" spans="1:5" ht="12.75">
      <c r="A476" t="s">
        <v>59</v>
      </c>
      <c r="E476" s="39" t="s">
        <v>60</v>
      </c>
    </row>
    <row r="477" spans="1:16" ht="12.75">
      <c r="A477" t="s">
        <v>49</v>
      </c>
      <c s="34" t="s">
        <v>454</v>
      </c>
      <c s="34" t="s">
        <v>455</v>
      </c>
      <c s="35" t="s">
        <v>50</v>
      </c>
      <c s="6" t="s">
        <v>456</v>
      </c>
      <c s="36" t="s">
        <v>162</v>
      </c>
      <c s="37">
        <v>1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27</v>
      </c>
    </row>
    <row r="478" spans="1:5" ht="12.75">
      <c r="A478" s="35" t="s">
        <v>55</v>
      </c>
      <c r="E478" s="39" t="s">
        <v>457</v>
      </c>
    </row>
    <row r="479" spans="1:5" ht="12.75">
      <c r="A479" s="35" t="s">
        <v>57</v>
      </c>
      <c r="E479" s="40" t="s">
        <v>453</v>
      </c>
    </row>
    <row r="480" spans="1:5" ht="12.75">
      <c r="A480" t="s">
        <v>59</v>
      </c>
      <c r="E480" s="39" t="s">
        <v>60</v>
      </c>
    </row>
    <row r="481" spans="1:16" ht="12.75">
      <c r="A481" t="s">
        <v>49</v>
      </c>
      <c s="34" t="s">
        <v>458</v>
      </c>
      <c s="34" t="s">
        <v>459</v>
      </c>
      <c s="35" t="s">
        <v>50</v>
      </c>
      <c s="6" t="s">
        <v>460</v>
      </c>
      <c s="36" t="s">
        <v>162</v>
      </c>
      <c s="37">
        <v>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54</v>
      </c>
      <c>
        <f>(M481*21)/100</f>
      </c>
      <c t="s">
        <v>27</v>
      </c>
    </row>
    <row r="482" spans="1:5" ht="12.75">
      <c r="A482" s="35" t="s">
        <v>55</v>
      </c>
      <c r="E482" s="39" t="s">
        <v>56</v>
      </c>
    </row>
    <row r="483" spans="1:5" ht="12.75">
      <c r="A483" s="35" t="s">
        <v>57</v>
      </c>
      <c r="E483" s="40" t="s">
        <v>58</v>
      </c>
    </row>
    <row r="484" spans="1:5" ht="12.75">
      <c r="A484" t="s">
        <v>59</v>
      </c>
      <c r="E484" s="39" t="s">
        <v>60</v>
      </c>
    </row>
    <row r="485" spans="1:16" ht="12.75">
      <c r="A485" t="s">
        <v>49</v>
      </c>
      <c s="34" t="s">
        <v>461</v>
      </c>
      <c s="34" t="s">
        <v>462</v>
      </c>
      <c s="35" t="s">
        <v>50</v>
      </c>
      <c s="6" t="s">
        <v>463</v>
      </c>
      <c s="36" t="s">
        <v>162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27</v>
      </c>
    </row>
    <row r="486" spans="1:5" ht="12.75">
      <c r="A486" s="35" t="s">
        <v>55</v>
      </c>
      <c r="E486" s="39" t="s">
        <v>452</v>
      </c>
    </row>
    <row r="487" spans="1:5" ht="12.75">
      <c r="A487" s="35" t="s">
        <v>57</v>
      </c>
      <c r="E487" s="40" t="s">
        <v>453</v>
      </c>
    </row>
    <row r="488" spans="1:5" ht="12.75">
      <c r="A488" t="s">
        <v>59</v>
      </c>
      <c r="E488" s="39" t="s">
        <v>60</v>
      </c>
    </row>
    <row r="489" spans="1:16" ht="12.75">
      <c r="A489" t="s">
        <v>49</v>
      </c>
      <c s="34" t="s">
        <v>464</v>
      </c>
      <c s="34" t="s">
        <v>465</v>
      </c>
      <c s="35" t="s">
        <v>50</v>
      </c>
      <c s="6" t="s">
        <v>466</v>
      </c>
      <c s="36" t="s">
        <v>162</v>
      </c>
      <c s="37">
        <v>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54</v>
      </c>
      <c>
        <f>(M489*21)/100</f>
      </c>
      <c t="s">
        <v>27</v>
      </c>
    </row>
    <row r="490" spans="1:5" ht="12.75">
      <c r="A490" s="35" t="s">
        <v>55</v>
      </c>
      <c r="E490" s="39" t="s">
        <v>457</v>
      </c>
    </row>
    <row r="491" spans="1:5" ht="12.75">
      <c r="A491" s="35" t="s">
        <v>57</v>
      </c>
      <c r="E491" s="40" t="s">
        <v>453</v>
      </c>
    </row>
    <row r="492" spans="1:5" ht="12.75">
      <c r="A492" t="s">
        <v>59</v>
      </c>
      <c r="E492" s="39" t="s">
        <v>60</v>
      </c>
    </row>
    <row r="493" spans="1:16" ht="12.75">
      <c r="A493" t="s">
        <v>49</v>
      </c>
      <c s="34" t="s">
        <v>467</v>
      </c>
      <c s="34" t="s">
        <v>468</v>
      </c>
      <c s="35" t="s">
        <v>50</v>
      </c>
      <c s="6" t="s">
        <v>469</v>
      </c>
      <c s="36" t="s">
        <v>162</v>
      </c>
      <c s="37">
        <v>1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54</v>
      </c>
      <c>
        <f>(M493*21)/100</f>
      </c>
      <c t="s">
        <v>27</v>
      </c>
    </row>
    <row r="494" spans="1:5" ht="12.75">
      <c r="A494" s="35" t="s">
        <v>55</v>
      </c>
      <c r="E494" s="39" t="s">
        <v>452</v>
      </c>
    </row>
    <row r="495" spans="1:5" ht="12.75">
      <c r="A495" s="35" t="s">
        <v>57</v>
      </c>
      <c r="E495" s="40" t="s">
        <v>453</v>
      </c>
    </row>
    <row r="496" spans="1:5" ht="12.75">
      <c r="A496" t="s">
        <v>59</v>
      </c>
      <c r="E496" s="39" t="s">
        <v>60</v>
      </c>
    </row>
    <row r="497" spans="1:16" ht="12.75">
      <c r="A497" t="s">
        <v>49</v>
      </c>
      <c s="34" t="s">
        <v>470</v>
      </c>
      <c s="34" t="s">
        <v>471</v>
      </c>
      <c s="35" t="s">
        <v>50</v>
      </c>
      <c s="6" t="s">
        <v>472</v>
      </c>
      <c s="36" t="s">
        <v>162</v>
      </c>
      <c s="37">
        <v>1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54</v>
      </c>
      <c>
        <f>(M497*21)/100</f>
      </c>
      <c t="s">
        <v>27</v>
      </c>
    </row>
    <row r="498" spans="1:5" ht="12.75">
      <c r="A498" s="35" t="s">
        <v>55</v>
      </c>
      <c r="E498" s="39" t="s">
        <v>457</v>
      </c>
    </row>
    <row r="499" spans="1:5" ht="12.75">
      <c r="A499" s="35" t="s">
        <v>57</v>
      </c>
      <c r="E499" s="40" t="s">
        <v>473</v>
      </c>
    </row>
    <row r="500" spans="1:5" ht="12.75">
      <c r="A500" t="s">
        <v>59</v>
      </c>
      <c r="E500" s="39" t="s">
        <v>60</v>
      </c>
    </row>
    <row r="501" spans="1:16" ht="12.75">
      <c r="A501" t="s">
        <v>49</v>
      </c>
      <c s="34" t="s">
        <v>474</v>
      </c>
      <c s="34" t="s">
        <v>475</v>
      </c>
      <c s="35" t="s">
        <v>50</v>
      </c>
      <c s="6" t="s">
        <v>476</v>
      </c>
      <c s="36" t="s">
        <v>162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54</v>
      </c>
      <c>
        <f>(M501*21)/100</f>
      </c>
      <c t="s">
        <v>27</v>
      </c>
    </row>
    <row r="502" spans="1:5" ht="12.75">
      <c r="A502" s="35" t="s">
        <v>55</v>
      </c>
      <c r="E502" s="39" t="s">
        <v>56</v>
      </c>
    </row>
    <row r="503" spans="1:5" ht="12.75">
      <c r="A503" s="35" t="s">
        <v>57</v>
      </c>
      <c r="E503" s="40" t="s">
        <v>58</v>
      </c>
    </row>
    <row r="504" spans="1:5" ht="12.75">
      <c r="A504" t="s">
        <v>59</v>
      </c>
      <c r="E504" s="39" t="s">
        <v>60</v>
      </c>
    </row>
    <row r="505" spans="1:16" ht="12.75">
      <c r="A505" t="s">
        <v>49</v>
      </c>
      <c s="34" t="s">
        <v>477</v>
      </c>
      <c s="34" t="s">
        <v>478</v>
      </c>
      <c s="35" t="s">
        <v>50</v>
      </c>
      <c s="6" t="s">
        <v>479</v>
      </c>
      <c s="36" t="s">
        <v>162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85</v>
      </c>
      <c>
        <f>(M505*21)/100</f>
      </c>
      <c t="s">
        <v>27</v>
      </c>
    </row>
    <row r="506" spans="1:5" ht="12.75">
      <c r="A506" s="35" t="s">
        <v>55</v>
      </c>
      <c r="E506" s="39" t="s">
        <v>56</v>
      </c>
    </row>
    <row r="507" spans="1:5" ht="12.75">
      <c r="A507" s="35" t="s">
        <v>57</v>
      </c>
      <c r="E507" s="40" t="s">
        <v>58</v>
      </c>
    </row>
    <row r="508" spans="1:5" ht="51">
      <c r="A508" t="s">
        <v>59</v>
      </c>
      <c r="E508" s="39" t="s">
        <v>480</v>
      </c>
    </row>
    <row r="509" spans="1:16" ht="12.75">
      <c r="A509" t="s">
        <v>49</v>
      </c>
      <c s="34" t="s">
        <v>481</v>
      </c>
      <c s="34" t="s">
        <v>482</v>
      </c>
      <c s="35" t="s">
        <v>50</v>
      </c>
      <c s="6" t="s">
        <v>483</v>
      </c>
      <c s="36" t="s">
        <v>162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85</v>
      </c>
      <c>
        <f>(M509*21)/100</f>
      </c>
      <c t="s">
        <v>27</v>
      </c>
    </row>
    <row r="510" spans="1:5" ht="12.75">
      <c r="A510" s="35" t="s">
        <v>55</v>
      </c>
      <c r="E510" s="39" t="s">
        <v>56</v>
      </c>
    </row>
    <row r="511" spans="1:5" ht="12.75">
      <c r="A511" s="35" t="s">
        <v>57</v>
      </c>
      <c r="E511" s="40" t="s">
        <v>58</v>
      </c>
    </row>
    <row r="512" spans="1:5" ht="51">
      <c r="A512" t="s">
        <v>59</v>
      </c>
      <c r="E512" s="39" t="s">
        <v>480</v>
      </c>
    </row>
    <row r="513" spans="1:16" ht="12.75">
      <c r="A513" t="s">
        <v>49</v>
      </c>
      <c s="34" t="s">
        <v>484</v>
      </c>
      <c s="34" t="s">
        <v>485</v>
      </c>
      <c s="35" t="s">
        <v>50</v>
      </c>
      <c s="6" t="s">
        <v>486</v>
      </c>
      <c s="36" t="s">
        <v>162</v>
      </c>
      <c s="37">
        <v>2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85</v>
      </c>
      <c>
        <f>(M513*21)/100</f>
      </c>
      <c t="s">
        <v>27</v>
      </c>
    </row>
    <row r="514" spans="1:5" ht="12.75">
      <c r="A514" s="35" t="s">
        <v>55</v>
      </c>
      <c r="E514" s="39" t="s">
        <v>56</v>
      </c>
    </row>
    <row r="515" spans="1:5" ht="12.75">
      <c r="A515" s="35" t="s">
        <v>57</v>
      </c>
      <c r="E515" s="40" t="s">
        <v>487</v>
      </c>
    </row>
    <row r="516" spans="1:5" ht="51">
      <c r="A516" t="s">
        <v>59</v>
      </c>
      <c r="E516" s="39" t="s">
        <v>480</v>
      </c>
    </row>
    <row r="517" spans="1:16" ht="12.75">
      <c r="A517" t="s">
        <v>49</v>
      </c>
      <c s="34" t="s">
        <v>488</v>
      </c>
      <c s="34" t="s">
        <v>489</v>
      </c>
      <c s="35" t="s">
        <v>50</v>
      </c>
      <c s="6" t="s">
        <v>490</v>
      </c>
      <c s="36" t="s">
        <v>162</v>
      </c>
      <c s="37">
        <v>1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54</v>
      </c>
      <c>
        <f>(M517*21)/100</f>
      </c>
      <c t="s">
        <v>27</v>
      </c>
    </row>
    <row r="518" spans="1:5" ht="12.75">
      <c r="A518" s="35" t="s">
        <v>55</v>
      </c>
      <c r="E518" s="39" t="s">
        <v>56</v>
      </c>
    </row>
    <row r="519" spans="1:5" ht="12.75">
      <c r="A519" s="35" t="s">
        <v>57</v>
      </c>
      <c r="E519" s="40" t="s">
        <v>58</v>
      </c>
    </row>
    <row r="520" spans="1:5" ht="12.75">
      <c r="A520" t="s">
        <v>59</v>
      </c>
      <c r="E520" s="39" t="s">
        <v>60</v>
      </c>
    </row>
    <row r="521" spans="1:16" ht="12.75">
      <c r="A521" t="s">
        <v>49</v>
      </c>
      <c s="34" t="s">
        <v>491</v>
      </c>
      <c s="34" t="s">
        <v>492</v>
      </c>
      <c s="35" t="s">
        <v>50</v>
      </c>
      <c s="6" t="s">
        <v>493</v>
      </c>
      <c s="36" t="s">
        <v>162</v>
      </c>
      <c s="37">
        <v>1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54</v>
      </c>
      <c>
        <f>(M521*21)/100</f>
      </c>
      <c t="s">
        <v>27</v>
      </c>
    </row>
    <row r="522" spans="1:5" ht="12.75">
      <c r="A522" s="35" t="s">
        <v>55</v>
      </c>
      <c r="E522" s="39" t="s">
        <v>56</v>
      </c>
    </row>
    <row r="523" spans="1:5" ht="12.75">
      <c r="A523" s="35" t="s">
        <v>57</v>
      </c>
      <c r="E523" s="40" t="s">
        <v>58</v>
      </c>
    </row>
    <row r="524" spans="1:5" ht="12.75">
      <c r="A524" t="s">
        <v>59</v>
      </c>
      <c r="E524" s="39" t="s">
        <v>60</v>
      </c>
    </row>
    <row r="525" spans="1:16" ht="12.75">
      <c r="A525" t="s">
        <v>49</v>
      </c>
      <c s="34" t="s">
        <v>494</v>
      </c>
      <c s="34" t="s">
        <v>495</v>
      </c>
      <c s="35" t="s">
        <v>50</v>
      </c>
      <c s="6" t="s">
        <v>496</v>
      </c>
      <c s="36" t="s">
        <v>162</v>
      </c>
      <c s="37">
        <v>1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85</v>
      </c>
      <c>
        <f>(M525*21)/100</f>
      </c>
      <c t="s">
        <v>27</v>
      </c>
    </row>
    <row r="526" spans="1:5" ht="25.5">
      <c r="A526" s="35" t="s">
        <v>55</v>
      </c>
      <c r="E526" s="39" t="s">
        <v>497</v>
      </c>
    </row>
    <row r="527" spans="1:5" ht="12.75">
      <c r="A527" s="35" t="s">
        <v>57</v>
      </c>
      <c r="E527" s="40" t="s">
        <v>58</v>
      </c>
    </row>
    <row r="528" spans="1:5" ht="51">
      <c r="A528" t="s">
        <v>59</v>
      </c>
      <c r="E528" s="39" t="s">
        <v>498</v>
      </c>
    </row>
    <row r="529" spans="1:16" ht="12.75">
      <c r="A529" t="s">
        <v>49</v>
      </c>
      <c s="34" t="s">
        <v>499</v>
      </c>
      <c s="34" t="s">
        <v>500</v>
      </c>
      <c s="35" t="s">
        <v>50</v>
      </c>
      <c s="6" t="s">
        <v>501</v>
      </c>
      <c s="36" t="s">
        <v>162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85</v>
      </c>
      <c>
        <f>(M529*21)/100</f>
      </c>
      <c t="s">
        <v>27</v>
      </c>
    </row>
    <row r="530" spans="1:5" ht="12.75">
      <c r="A530" s="35" t="s">
        <v>55</v>
      </c>
      <c r="E530" s="39" t="s">
        <v>502</v>
      </c>
    </row>
    <row r="531" spans="1:5" ht="12.75">
      <c r="A531" s="35" t="s">
        <v>57</v>
      </c>
      <c r="E531" s="40" t="s">
        <v>58</v>
      </c>
    </row>
    <row r="532" spans="1:5" ht="38.25">
      <c r="A532" t="s">
        <v>59</v>
      </c>
      <c r="E532" s="39" t="s">
        <v>503</v>
      </c>
    </row>
    <row r="533" spans="1:16" ht="12.75">
      <c r="A533" t="s">
        <v>49</v>
      </c>
      <c s="34" t="s">
        <v>504</v>
      </c>
      <c s="34" t="s">
        <v>505</v>
      </c>
      <c s="35" t="s">
        <v>50</v>
      </c>
      <c s="6" t="s">
        <v>506</v>
      </c>
      <c s="36" t="s">
        <v>162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85</v>
      </c>
      <c>
        <f>(M533*21)/100</f>
      </c>
      <c t="s">
        <v>27</v>
      </c>
    </row>
    <row r="534" spans="1:5" ht="12.75">
      <c r="A534" s="35" t="s">
        <v>55</v>
      </c>
      <c r="E534" s="39" t="s">
        <v>502</v>
      </c>
    </row>
    <row r="535" spans="1:5" ht="12.75">
      <c r="A535" s="35" t="s">
        <v>57</v>
      </c>
      <c r="E535" s="40" t="s">
        <v>58</v>
      </c>
    </row>
    <row r="536" spans="1:5" ht="38.25">
      <c r="A536" t="s">
        <v>59</v>
      </c>
      <c r="E536" s="39" t="s">
        <v>507</v>
      </c>
    </row>
    <row r="537" spans="1:16" ht="12.75">
      <c r="A537" t="s">
        <v>49</v>
      </c>
      <c s="34" t="s">
        <v>508</v>
      </c>
      <c s="34" t="s">
        <v>509</v>
      </c>
      <c s="35" t="s">
        <v>50</v>
      </c>
      <c s="6" t="s">
        <v>510</v>
      </c>
      <c s="36" t="s">
        <v>162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85</v>
      </c>
      <c>
        <f>(M537*21)/100</f>
      </c>
      <c t="s">
        <v>27</v>
      </c>
    </row>
    <row r="538" spans="1:5" ht="12.75">
      <c r="A538" s="35" t="s">
        <v>55</v>
      </c>
      <c r="E538" s="39" t="s">
        <v>502</v>
      </c>
    </row>
    <row r="539" spans="1:5" ht="12.75">
      <c r="A539" s="35" t="s">
        <v>57</v>
      </c>
      <c r="E539" s="40" t="s">
        <v>58</v>
      </c>
    </row>
    <row r="540" spans="1:5" ht="38.25">
      <c r="A540" t="s">
        <v>59</v>
      </c>
      <c r="E540" s="39" t="s">
        <v>507</v>
      </c>
    </row>
    <row r="541" spans="1:16" ht="12.75">
      <c r="A541" t="s">
        <v>49</v>
      </c>
      <c s="34" t="s">
        <v>511</v>
      </c>
      <c s="34" t="s">
        <v>512</v>
      </c>
      <c s="35" t="s">
        <v>50</v>
      </c>
      <c s="6" t="s">
        <v>513</v>
      </c>
      <c s="36" t="s">
        <v>162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54</v>
      </c>
      <c>
        <f>(M541*21)/100</f>
      </c>
      <c t="s">
        <v>27</v>
      </c>
    </row>
    <row r="542" spans="1:5" ht="12.75">
      <c r="A542" s="35" t="s">
        <v>55</v>
      </c>
      <c r="E542" s="39" t="s">
        <v>56</v>
      </c>
    </row>
    <row r="543" spans="1:5" ht="12.75">
      <c r="A543" s="35" t="s">
        <v>57</v>
      </c>
      <c r="E543" s="40" t="s">
        <v>58</v>
      </c>
    </row>
    <row r="544" spans="1:5" ht="12.75">
      <c r="A544" t="s">
        <v>59</v>
      </c>
      <c r="E544" s="39" t="s">
        <v>60</v>
      </c>
    </row>
    <row r="545" spans="1:16" ht="12.75">
      <c r="A545" t="s">
        <v>49</v>
      </c>
      <c s="34" t="s">
        <v>514</v>
      </c>
      <c s="34" t="s">
        <v>515</v>
      </c>
      <c s="35" t="s">
        <v>50</v>
      </c>
      <c s="6" t="s">
        <v>516</v>
      </c>
      <c s="36" t="s">
        <v>162</v>
      </c>
      <c s="37">
        <v>1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54</v>
      </c>
      <c>
        <f>(M545*21)/100</f>
      </c>
      <c t="s">
        <v>27</v>
      </c>
    </row>
    <row r="546" spans="1:5" ht="12.75">
      <c r="A546" s="35" t="s">
        <v>55</v>
      </c>
      <c r="E546" s="39" t="s">
        <v>56</v>
      </c>
    </row>
    <row r="547" spans="1:5" ht="12.75">
      <c r="A547" s="35" t="s">
        <v>57</v>
      </c>
      <c r="E547" s="40" t="s">
        <v>58</v>
      </c>
    </row>
    <row r="548" spans="1:5" ht="12.75">
      <c r="A548" t="s">
        <v>59</v>
      </c>
      <c r="E548" s="39" t="s">
        <v>60</v>
      </c>
    </row>
    <row r="549" spans="1:16" ht="12.75">
      <c r="A549" t="s">
        <v>49</v>
      </c>
      <c s="34" t="s">
        <v>517</v>
      </c>
      <c s="34" t="s">
        <v>518</v>
      </c>
      <c s="35" t="s">
        <v>50</v>
      </c>
      <c s="6" t="s">
        <v>519</v>
      </c>
      <c s="36" t="s">
        <v>162</v>
      </c>
      <c s="37">
        <v>1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54</v>
      </c>
      <c>
        <f>(M549*21)/100</f>
      </c>
      <c t="s">
        <v>27</v>
      </c>
    </row>
    <row r="550" spans="1:5" ht="12.75">
      <c r="A550" s="35" t="s">
        <v>55</v>
      </c>
      <c r="E550" s="39" t="s">
        <v>56</v>
      </c>
    </row>
    <row r="551" spans="1:5" ht="12.75">
      <c r="A551" s="35" t="s">
        <v>57</v>
      </c>
      <c r="E551" s="40" t="s">
        <v>58</v>
      </c>
    </row>
    <row r="552" spans="1:5" ht="12.75">
      <c r="A552" t="s">
        <v>59</v>
      </c>
      <c r="E552" s="39" t="s">
        <v>60</v>
      </c>
    </row>
    <row r="553" spans="1:16" ht="12.75">
      <c r="A553" t="s">
        <v>49</v>
      </c>
      <c s="34" t="s">
        <v>520</v>
      </c>
      <c s="34" t="s">
        <v>521</v>
      </c>
      <c s="35" t="s">
        <v>50</v>
      </c>
      <c s="6" t="s">
        <v>522</v>
      </c>
      <c s="36" t="s">
        <v>162</v>
      </c>
      <c s="37">
        <v>1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85</v>
      </c>
      <c>
        <f>(M553*21)/100</f>
      </c>
      <c t="s">
        <v>27</v>
      </c>
    </row>
    <row r="554" spans="1:5" ht="12.75">
      <c r="A554" s="35" t="s">
        <v>55</v>
      </c>
      <c r="E554" s="39" t="s">
        <v>523</v>
      </c>
    </row>
    <row r="555" spans="1:5" ht="12.75">
      <c r="A555" s="35" t="s">
        <v>57</v>
      </c>
      <c r="E555" s="40" t="s">
        <v>58</v>
      </c>
    </row>
    <row r="556" spans="1:5" ht="76.5">
      <c r="A556" t="s">
        <v>59</v>
      </c>
      <c r="E556" s="39" t="s">
        <v>524</v>
      </c>
    </row>
    <row r="557" spans="1:16" ht="12.75">
      <c r="A557" t="s">
        <v>49</v>
      </c>
      <c s="34" t="s">
        <v>525</v>
      </c>
      <c s="34" t="s">
        <v>526</v>
      </c>
      <c s="35" t="s">
        <v>50</v>
      </c>
      <c s="6" t="s">
        <v>527</v>
      </c>
      <c s="36" t="s">
        <v>162</v>
      </c>
      <c s="37">
        <v>1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85</v>
      </c>
      <c>
        <f>(M557*21)/100</f>
      </c>
      <c t="s">
        <v>27</v>
      </c>
    </row>
    <row r="558" spans="1:5" ht="12.75">
      <c r="A558" s="35" t="s">
        <v>55</v>
      </c>
      <c r="E558" s="39" t="s">
        <v>528</v>
      </c>
    </row>
    <row r="559" spans="1:5" ht="12.75">
      <c r="A559" s="35" t="s">
        <v>57</v>
      </c>
      <c r="E559" s="40" t="s">
        <v>58</v>
      </c>
    </row>
    <row r="560" spans="1:5" ht="38.25">
      <c r="A560" t="s">
        <v>59</v>
      </c>
      <c r="E560" s="39" t="s">
        <v>529</v>
      </c>
    </row>
    <row r="561" spans="1:16" ht="12.75">
      <c r="A561" t="s">
        <v>49</v>
      </c>
      <c s="34" t="s">
        <v>530</v>
      </c>
      <c s="34" t="s">
        <v>531</v>
      </c>
      <c s="35" t="s">
        <v>50</v>
      </c>
      <c s="6" t="s">
        <v>532</v>
      </c>
      <c s="36" t="s">
        <v>162</v>
      </c>
      <c s="37">
        <v>1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85</v>
      </c>
      <c>
        <f>(M561*21)/100</f>
      </c>
      <c t="s">
        <v>27</v>
      </c>
    </row>
    <row r="562" spans="1:5" ht="12.75">
      <c r="A562" s="35" t="s">
        <v>55</v>
      </c>
      <c r="E562" s="39" t="s">
        <v>56</v>
      </c>
    </row>
    <row r="563" spans="1:5" ht="12.75">
      <c r="A563" s="35" t="s">
        <v>57</v>
      </c>
      <c r="E563" s="40" t="s">
        <v>58</v>
      </c>
    </row>
    <row r="564" spans="1:5" ht="38.25">
      <c r="A564" t="s">
        <v>59</v>
      </c>
      <c r="E564" s="39" t="s">
        <v>533</v>
      </c>
    </row>
    <row r="565" spans="1:16" ht="12.75">
      <c r="A565" t="s">
        <v>49</v>
      </c>
      <c s="34" t="s">
        <v>534</v>
      </c>
      <c s="34" t="s">
        <v>535</v>
      </c>
      <c s="35" t="s">
        <v>50</v>
      </c>
      <c s="6" t="s">
        <v>536</v>
      </c>
      <c s="36" t="s">
        <v>162</v>
      </c>
      <c s="37">
        <v>1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85</v>
      </c>
      <c>
        <f>(M565*21)/100</f>
      </c>
      <c t="s">
        <v>27</v>
      </c>
    </row>
    <row r="566" spans="1:5" ht="12.75">
      <c r="A566" s="35" t="s">
        <v>55</v>
      </c>
      <c r="E566" s="39" t="s">
        <v>537</v>
      </c>
    </row>
    <row r="567" spans="1:5" ht="12.75">
      <c r="A567" s="35" t="s">
        <v>57</v>
      </c>
      <c r="E567" s="40" t="s">
        <v>58</v>
      </c>
    </row>
    <row r="568" spans="1:5" ht="25.5">
      <c r="A568" t="s">
        <v>59</v>
      </c>
      <c r="E568" s="39" t="s">
        <v>538</v>
      </c>
    </row>
    <row r="569" spans="1:16" ht="25.5">
      <c r="A569" t="s">
        <v>49</v>
      </c>
      <c s="34" t="s">
        <v>539</v>
      </c>
      <c s="34" t="s">
        <v>540</v>
      </c>
      <c s="35" t="s">
        <v>50</v>
      </c>
      <c s="6" t="s">
        <v>541</v>
      </c>
      <c s="36" t="s">
        <v>162</v>
      </c>
      <c s="37">
        <v>5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54</v>
      </c>
      <c>
        <f>(M569*21)/100</f>
      </c>
      <c t="s">
        <v>27</v>
      </c>
    </row>
    <row r="570" spans="1:5" ht="12.75">
      <c r="A570" s="35" t="s">
        <v>55</v>
      </c>
      <c r="E570" s="39" t="s">
        <v>542</v>
      </c>
    </row>
    <row r="571" spans="1:5" ht="12.75">
      <c r="A571" s="35" t="s">
        <v>57</v>
      </c>
      <c r="E571" s="40" t="s">
        <v>58</v>
      </c>
    </row>
    <row r="572" spans="1:5" ht="12.75">
      <c r="A572" t="s">
        <v>59</v>
      </c>
      <c r="E572" s="39" t="s">
        <v>60</v>
      </c>
    </row>
    <row r="573" spans="1:16" ht="25.5">
      <c r="A573" t="s">
        <v>49</v>
      </c>
      <c s="34" t="s">
        <v>543</v>
      </c>
      <c s="34" t="s">
        <v>540</v>
      </c>
      <c s="35" t="s">
        <v>27</v>
      </c>
      <c s="6" t="s">
        <v>541</v>
      </c>
      <c s="36" t="s">
        <v>162</v>
      </c>
      <c s="37">
        <v>4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54</v>
      </c>
      <c>
        <f>(M573*21)/100</f>
      </c>
      <c t="s">
        <v>27</v>
      </c>
    </row>
    <row r="574" spans="1:5" ht="12.75">
      <c r="A574" s="35" t="s">
        <v>55</v>
      </c>
      <c r="E574" s="39" t="s">
        <v>544</v>
      </c>
    </row>
    <row r="575" spans="1:5" ht="12.75">
      <c r="A575" s="35" t="s">
        <v>57</v>
      </c>
      <c r="E575" s="40" t="s">
        <v>58</v>
      </c>
    </row>
    <row r="576" spans="1:5" ht="12.75">
      <c r="A576" t="s">
        <v>59</v>
      </c>
      <c r="E576" s="39" t="s">
        <v>60</v>
      </c>
    </row>
    <row r="577" spans="1:16" ht="12.75">
      <c r="A577" t="s">
        <v>49</v>
      </c>
      <c s="34" t="s">
        <v>545</v>
      </c>
      <c s="34" t="s">
        <v>546</v>
      </c>
      <c s="35" t="s">
        <v>50</v>
      </c>
      <c s="6" t="s">
        <v>547</v>
      </c>
      <c s="36" t="s">
        <v>162</v>
      </c>
      <c s="37">
        <v>7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54</v>
      </c>
      <c>
        <f>(M577*21)/100</f>
      </c>
      <c t="s">
        <v>27</v>
      </c>
    </row>
    <row r="578" spans="1:5" ht="12.75">
      <c r="A578" s="35" t="s">
        <v>55</v>
      </c>
      <c r="E578" s="39" t="s">
        <v>56</v>
      </c>
    </row>
    <row r="579" spans="1:5" ht="12.75">
      <c r="A579" s="35" t="s">
        <v>57</v>
      </c>
      <c r="E579" s="40" t="s">
        <v>58</v>
      </c>
    </row>
    <row r="580" spans="1:5" ht="12.75">
      <c r="A580" t="s">
        <v>59</v>
      </c>
      <c r="E580" s="39" t="s">
        <v>60</v>
      </c>
    </row>
    <row r="581" spans="1:16" ht="12.75">
      <c r="A581" t="s">
        <v>49</v>
      </c>
      <c s="34" t="s">
        <v>548</v>
      </c>
      <c s="34" t="s">
        <v>549</v>
      </c>
      <c s="35" t="s">
        <v>50</v>
      </c>
      <c s="6" t="s">
        <v>550</v>
      </c>
      <c s="36" t="s">
        <v>162</v>
      </c>
      <c s="37">
        <v>100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27</v>
      </c>
    </row>
    <row r="582" spans="1:5" ht="12.75">
      <c r="A582" s="35" t="s">
        <v>55</v>
      </c>
      <c r="E582" s="39" t="s">
        <v>56</v>
      </c>
    </row>
    <row r="583" spans="1:5" ht="12.75">
      <c r="A583" s="35" t="s">
        <v>57</v>
      </c>
      <c r="E583" s="40" t="s">
        <v>58</v>
      </c>
    </row>
    <row r="584" spans="1:5" ht="12.75">
      <c r="A584" t="s">
        <v>59</v>
      </c>
      <c r="E584" s="39" t="s">
        <v>60</v>
      </c>
    </row>
    <row r="585" spans="1:16" ht="12.75">
      <c r="A585" t="s">
        <v>49</v>
      </c>
      <c s="34" t="s">
        <v>551</v>
      </c>
      <c s="34" t="s">
        <v>552</v>
      </c>
      <c s="35" t="s">
        <v>50</v>
      </c>
      <c s="6" t="s">
        <v>553</v>
      </c>
      <c s="36" t="s">
        <v>554</v>
      </c>
      <c s="37">
        <v>50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27</v>
      </c>
    </row>
    <row r="586" spans="1:5" ht="12.75">
      <c r="A586" s="35" t="s">
        <v>55</v>
      </c>
      <c r="E586" s="39" t="s">
        <v>56</v>
      </c>
    </row>
    <row r="587" spans="1:5" ht="12.75">
      <c r="A587" s="35" t="s">
        <v>57</v>
      </c>
      <c r="E587" s="40" t="s">
        <v>58</v>
      </c>
    </row>
    <row r="588" spans="1:5" ht="12.75">
      <c r="A588" t="s">
        <v>59</v>
      </c>
      <c r="E588" s="39" t="s">
        <v>60</v>
      </c>
    </row>
    <row r="589" spans="1:16" ht="12.75">
      <c r="A589" t="s">
        <v>49</v>
      </c>
      <c s="34" t="s">
        <v>555</v>
      </c>
      <c s="34" t="s">
        <v>556</v>
      </c>
      <c s="35" t="s">
        <v>50</v>
      </c>
      <c s="6" t="s">
        <v>557</v>
      </c>
      <c s="36" t="s">
        <v>162</v>
      </c>
      <c s="37">
        <v>24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27</v>
      </c>
    </row>
    <row r="590" spans="1:5" ht="12.75">
      <c r="A590" s="35" t="s">
        <v>55</v>
      </c>
      <c r="E590" s="39" t="s">
        <v>56</v>
      </c>
    </row>
    <row r="591" spans="1:5" ht="12.75">
      <c r="A591" s="35" t="s">
        <v>57</v>
      </c>
      <c r="E591" s="40" t="s">
        <v>58</v>
      </c>
    </row>
    <row r="592" spans="1:5" ht="12.75">
      <c r="A592" t="s">
        <v>59</v>
      </c>
      <c r="E592" s="39" t="s">
        <v>60</v>
      </c>
    </row>
    <row r="593" spans="1:16" ht="12.75">
      <c r="A593" t="s">
        <v>49</v>
      </c>
      <c s="34" t="s">
        <v>558</v>
      </c>
      <c s="34" t="s">
        <v>559</v>
      </c>
      <c s="35" t="s">
        <v>50</v>
      </c>
      <c s="6" t="s">
        <v>560</v>
      </c>
      <c s="36" t="s">
        <v>162</v>
      </c>
      <c s="37">
        <v>5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27</v>
      </c>
    </row>
    <row r="594" spans="1:5" ht="12.75">
      <c r="A594" s="35" t="s">
        <v>55</v>
      </c>
      <c r="E594" s="39" t="s">
        <v>561</v>
      </c>
    </row>
    <row r="595" spans="1:5" ht="12.75">
      <c r="A595" s="35" t="s">
        <v>57</v>
      </c>
      <c r="E595" s="40" t="s">
        <v>58</v>
      </c>
    </row>
    <row r="596" spans="1:5" ht="12.75">
      <c r="A596" t="s">
        <v>59</v>
      </c>
      <c r="E596" s="39" t="s">
        <v>60</v>
      </c>
    </row>
    <row r="597" spans="1:16" ht="25.5">
      <c r="A597" t="s">
        <v>49</v>
      </c>
      <c s="34" t="s">
        <v>562</v>
      </c>
      <c s="34" t="s">
        <v>563</v>
      </c>
      <c s="35" t="s">
        <v>50</v>
      </c>
      <c s="6" t="s">
        <v>564</v>
      </c>
      <c s="36" t="s">
        <v>162</v>
      </c>
      <c s="37">
        <v>24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54</v>
      </c>
      <c>
        <f>(M597*21)/100</f>
      </c>
      <c t="s">
        <v>27</v>
      </c>
    </row>
    <row r="598" spans="1:5" ht="12.75">
      <c r="A598" s="35" t="s">
        <v>55</v>
      </c>
      <c r="E598" s="39" t="s">
        <v>56</v>
      </c>
    </row>
    <row r="599" spans="1:5" ht="12.75">
      <c r="A599" s="35" t="s">
        <v>57</v>
      </c>
      <c r="E599" s="40" t="s">
        <v>58</v>
      </c>
    </row>
    <row r="600" spans="1:5" ht="12.75">
      <c r="A600" t="s">
        <v>59</v>
      </c>
      <c r="E600" s="39" t="s">
        <v>60</v>
      </c>
    </row>
    <row r="601" spans="1:16" ht="25.5">
      <c r="A601" t="s">
        <v>49</v>
      </c>
      <c s="34" t="s">
        <v>565</v>
      </c>
      <c s="34" t="s">
        <v>566</v>
      </c>
      <c s="35" t="s">
        <v>50</v>
      </c>
      <c s="6" t="s">
        <v>567</v>
      </c>
      <c s="36" t="s">
        <v>162</v>
      </c>
      <c s="37">
        <v>2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54</v>
      </c>
      <c>
        <f>(M601*21)/100</f>
      </c>
      <c t="s">
        <v>27</v>
      </c>
    </row>
    <row r="602" spans="1:5" ht="12.75">
      <c r="A602" s="35" t="s">
        <v>55</v>
      </c>
      <c r="E602" s="39" t="s">
        <v>56</v>
      </c>
    </row>
    <row r="603" spans="1:5" ht="12.75">
      <c r="A603" s="35" t="s">
        <v>57</v>
      </c>
      <c r="E603" s="40" t="s">
        <v>58</v>
      </c>
    </row>
    <row r="604" spans="1:5" ht="12.75">
      <c r="A604" t="s">
        <v>59</v>
      </c>
      <c r="E604" s="39" t="s">
        <v>60</v>
      </c>
    </row>
    <row r="605" spans="1:16" ht="12.75">
      <c r="A605" t="s">
        <v>49</v>
      </c>
      <c s="34" t="s">
        <v>568</v>
      </c>
      <c s="34" t="s">
        <v>569</v>
      </c>
      <c s="35" t="s">
        <v>50</v>
      </c>
      <c s="6" t="s">
        <v>570</v>
      </c>
      <c s="36" t="s">
        <v>554</v>
      </c>
      <c s="37">
        <v>250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27</v>
      </c>
    </row>
    <row r="606" spans="1:5" ht="12.75">
      <c r="A606" s="35" t="s">
        <v>55</v>
      </c>
      <c r="E606" s="39" t="s">
        <v>56</v>
      </c>
    </row>
    <row r="607" spans="1:5" ht="12.75">
      <c r="A607" s="35" t="s">
        <v>57</v>
      </c>
      <c r="E607" s="40" t="s">
        <v>58</v>
      </c>
    </row>
    <row r="608" spans="1:5" ht="12.75">
      <c r="A608" t="s">
        <v>59</v>
      </c>
      <c r="E608" s="39" t="s">
        <v>60</v>
      </c>
    </row>
    <row r="609" spans="1:16" ht="12.75">
      <c r="A609" t="s">
        <v>49</v>
      </c>
      <c s="34" t="s">
        <v>571</v>
      </c>
      <c s="34" t="s">
        <v>572</v>
      </c>
      <c s="35" t="s">
        <v>50</v>
      </c>
      <c s="6" t="s">
        <v>573</v>
      </c>
      <c s="36" t="s">
        <v>162</v>
      </c>
      <c s="37">
        <v>1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54</v>
      </c>
      <c>
        <f>(M609*21)/100</f>
      </c>
      <c t="s">
        <v>27</v>
      </c>
    </row>
    <row r="610" spans="1:5" ht="12.75">
      <c r="A610" s="35" t="s">
        <v>55</v>
      </c>
      <c r="E610" s="39" t="s">
        <v>56</v>
      </c>
    </row>
    <row r="611" spans="1:5" ht="12.75">
      <c r="A611" s="35" t="s">
        <v>57</v>
      </c>
      <c r="E611" s="40" t="s">
        <v>58</v>
      </c>
    </row>
    <row r="612" spans="1:5" ht="12.75">
      <c r="A612" t="s">
        <v>59</v>
      </c>
      <c r="E612" s="39" t="s">
        <v>60</v>
      </c>
    </row>
    <row r="613" spans="1:16" ht="12.75">
      <c r="A613" t="s">
        <v>49</v>
      </c>
      <c s="34" t="s">
        <v>574</v>
      </c>
      <c s="34" t="s">
        <v>575</v>
      </c>
      <c s="35" t="s">
        <v>50</v>
      </c>
      <c s="6" t="s">
        <v>576</v>
      </c>
      <c s="36" t="s">
        <v>162</v>
      </c>
      <c s="37">
        <v>1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27</v>
      </c>
    </row>
    <row r="614" spans="1:5" ht="12.75">
      <c r="A614" s="35" t="s">
        <v>55</v>
      </c>
      <c r="E614" s="39" t="s">
        <v>577</v>
      </c>
    </row>
    <row r="615" spans="1:5" ht="12.75">
      <c r="A615" s="35" t="s">
        <v>57</v>
      </c>
      <c r="E615" s="40" t="s">
        <v>58</v>
      </c>
    </row>
    <row r="616" spans="1:5" ht="12.75">
      <c r="A616" t="s">
        <v>59</v>
      </c>
      <c r="E616" s="39" t="s">
        <v>60</v>
      </c>
    </row>
    <row r="617" spans="1:16" ht="25.5">
      <c r="A617" t="s">
        <v>49</v>
      </c>
      <c s="34" t="s">
        <v>578</v>
      </c>
      <c s="34" t="s">
        <v>579</v>
      </c>
      <c s="35" t="s">
        <v>50</v>
      </c>
      <c s="6" t="s">
        <v>580</v>
      </c>
      <c s="36" t="s">
        <v>162</v>
      </c>
      <c s="37">
        <v>1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27</v>
      </c>
    </row>
    <row r="618" spans="1:5" ht="12.75">
      <c r="A618" s="35" t="s">
        <v>55</v>
      </c>
      <c r="E618" s="39" t="s">
        <v>56</v>
      </c>
    </row>
    <row r="619" spans="1:5" ht="12.75">
      <c r="A619" s="35" t="s">
        <v>57</v>
      </c>
      <c r="E619" s="40" t="s">
        <v>58</v>
      </c>
    </row>
    <row r="620" spans="1:5" ht="12.75">
      <c r="A620" t="s">
        <v>59</v>
      </c>
      <c r="E62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581</v>
      </c>
      <c r="E4" s="26" t="s">
        <v>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585</v>
      </c>
      <c r="E8" s="30" t="s">
        <v>584</v>
      </c>
      <c r="J8" s="29">
        <f>0+J9+J14+J35+J116+J117+J118</f>
      </c>
      <c s="29">
        <f>0+K9+K14+K35+K116+K117+K118</f>
      </c>
      <c s="29">
        <f>0+L9+L14+L35+L116+L117+L118</f>
      </c>
      <c s="29">
        <f>0+M9+M14+M35+M116+M117+M118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91</v>
      </c>
      <c r="E14" s="33" t="s">
        <v>131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160</v>
      </c>
      <c s="35" t="s">
        <v>50</v>
      </c>
      <c s="6" t="s">
        <v>161</v>
      </c>
      <c s="36" t="s">
        <v>162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12.75">
      <c r="A17" s="35" t="s">
        <v>57</v>
      </c>
      <c r="E17" s="40" t="s">
        <v>58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586</v>
      </c>
      <c s="35" t="s">
        <v>50</v>
      </c>
      <c s="6" t="s">
        <v>587</v>
      </c>
      <c s="36" t="s">
        <v>118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65</v>
      </c>
      <c s="34" t="s">
        <v>171</v>
      </c>
      <c s="35" t="s">
        <v>50</v>
      </c>
      <c s="6" t="s">
        <v>172</v>
      </c>
      <c s="36" t="s">
        <v>118</v>
      </c>
      <c s="37">
        <v>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588</v>
      </c>
    </row>
    <row r="25" spans="1:5" ht="12.75">
      <c r="A25" s="35" t="s">
        <v>57</v>
      </c>
      <c r="E25" s="40" t="s">
        <v>58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65</v>
      </c>
      <c s="34" t="s">
        <v>589</v>
      </c>
      <c s="35" t="s">
        <v>50</v>
      </c>
      <c s="6" t="s">
        <v>590</v>
      </c>
      <c s="36" t="s">
        <v>118</v>
      </c>
      <c s="37">
        <v>670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68</v>
      </c>
      <c s="34" t="s">
        <v>176</v>
      </c>
      <c s="35" t="s">
        <v>50</v>
      </c>
      <c s="6" t="s">
        <v>177</v>
      </c>
      <c s="36" t="s">
        <v>118</v>
      </c>
      <c s="37">
        <v>70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58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201</v>
      </c>
      <c r="E35" s="33" t="s">
        <v>202</v>
      </c>
      <c r="J35" s="32">
        <f>0</f>
      </c>
      <c s="32">
        <f>0</f>
      </c>
      <c s="32">
        <f>0+L36+L40+L44+L48+L52+L56+L60+L64+L68+L72+L76+L80+L84+L88+L92+L96+L100+L104+L108+L112</f>
      </c>
      <c s="32">
        <f>0+M36+M40+M44+M48+M52+M56+M60+M64+M68+M72+M76+M80+M84+M88+M92+M96+M100+M104+M108+M112</f>
      </c>
    </row>
    <row r="36" spans="1:16" ht="12.75">
      <c r="A36" t="s">
        <v>49</v>
      </c>
      <c s="34" t="s">
        <v>71</v>
      </c>
      <c s="34" t="s">
        <v>591</v>
      </c>
      <c s="35" t="s">
        <v>50</v>
      </c>
      <c s="6" t="s">
        <v>592</v>
      </c>
      <c s="36" t="s">
        <v>118</v>
      </c>
      <c s="37">
        <v>1340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593</v>
      </c>
    </row>
    <row r="38" spans="1:5" ht="12.75">
      <c r="A38" s="35" t="s">
        <v>57</v>
      </c>
      <c r="E38" s="40" t="s">
        <v>58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74</v>
      </c>
      <c s="34" t="s">
        <v>594</v>
      </c>
      <c s="35" t="s">
        <v>50</v>
      </c>
      <c s="6" t="s">
        <v>595</v>
      </c>
      <c s="36" t="s">
        <v>118</v>
      </c>
      <c s="37">
        <v>1340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56</v>
      </c>
    </row>
    <row r="42" spans="1:5" ht="12.75">
      <c r="A42" s="35" t="s">
        <v>57</v>
      </c>
      <c r="E42" s="40" t="s">
        <v>596</v>
      </c>
    </row>
    <row r="43" spans="1:5" ht="12.75">
      <c r="A43" t="s">
        <v>59</v>
      </c>
      <c r="E43" s="39" t="s">
        <v>60</v>
      </c>
    </row>
    <row r="44" spans="1:16" ht="12.75">
      <c r="A44" t="s">
        <v>49</v>
      </c>
      <c s="34" t="s">
        <v>77</v>
      </c>
      <c s="34" t="s">
        <v>597</v>
      </c>
      <c s="35" t="s">
        <v>50</v>
      </c>
      <c s="6" t="s">
        <v>598</v>
      </c>
      <c s="36" t="s">
        <v>162</v>
      </c>
      <c s="37">
        <v>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596</v>
      </c>
    </row>
    <row r="47" spans="1:5" ht="12.75">
      <c r="A47" t="s">
        <v>59</v>
      </c>
      <c r="E47" s="39" t="s">
        <v>60</v>
      </c>
    </row>
    <row r="48" spans="1:16" ht="12.75">
      <c r="A48" t="s">
        <v>49</v>
      </c>
      <c s="34" t="s">
        <v>81</v>
      </c>
      <c s="34" t="s">
        <v>599</v>
      </c>
      <c s="35" t="s">
        <v>50</v>
      </c>
      <c s="6" t="s">
        <v>600</v>
      </c>
      <c s="36" t="s">
        <v>162</v>
      </c>
      <c s="37">
        <v>14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596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88</v>
      </c>
      <c s="34" t="s">
        <v>601</v>
      </c>
      <c s="35" t="s">
        <v>50</v>
      </c>
      <c s="6" t="s">
        <v>602</v>
      </c>
      <c s="36" t="s">
        <v>162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596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91</v>
      </c>
      <c s="34" t="s">
        <v>603</v>
      </c>
      <c s="35" t="s">
        <v>50</v>
      </c>
      <c s="6" t="s">
        <v>604</v>
      </c>
      <c s="36" t="s">
        <v>605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596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95</v>
      </c>
      <c s="34" t="s">
        <v>606</v>
      </c>
      <c s="35" t="s">
        <v>50</v>
      </c>
      <c s="6" t="s">
        <v>607</v>
      </c>
      <c s="36" t="s">
        <v>118</v>
      </c>
      <c s="37">
        <v>1340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596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99</v>
      </c>
      <c s="34" t="s">
        <v>608</v>
      </c>
      <c s="35" t="s">
        <v>50</v>
      </c>
      <c s="6" t="s">
        <v>609</v>
      </c>
      <c s="36" t="s">
        <v>162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596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103</v>
      </c>
      <c s="34" t="s">
        <v>610</v>
      </c>
      <c s="35" t="s">
        <v>50</v>
      </c>
      <c s="6" t="s">
        <v>611</v>
      </c>
      <c s="36" t="s">
        <v>162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596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107</v>
      </c>
      <c s="34" t="s">
        <v>302</v>
      </c>
      <c s="35" t="s">
        <v>50</v>
      </c>
      <c s="6" t="s">
        <v>303</v>
      </c>
      <c s="36" t="s">
        <v>304</v>
      </c>
      <c s="37">
        <v>2.36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612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111</v>
      </c>
      <c s="34" t="s">
        <v>306</v>
      </c>
      <c s="35" t="s">
        <v>50</v>
      </c>
      <c s="6" t="s">
        <v>307</v>
      </c>
      <c s="36" t="s">
        <v>118</v>
      </c>
      <c s="37">
        <v>740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612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115</v>
      </c>
      <c s="34" t="s">
        <v>309</v>
      </c>
      <c s="35" t="s">
        <v>50</v>
      </c>
      <c s="6" t="s">
        <v>310</v>
      </c>
      <c s="36" t="s">
        <v>162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612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120</v>
      </c>
      <c s="34" t="s">
        <v>311</v>
      </c>
      <c s="35" t="s">
        <v>50</v>
      </c>
      <c s="6" t="s">
        <v>312</v>
      </c>
      <c s="36" t="s">
        <v>162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612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124</v>
      </c>
      <c s="34" t="s">
        <v>314</v>
      </c>
      <c s="35" t="s">
        <v>50</v>
      </c>
      <c s="6" t="s">
        <v>315</v>
      </c>
      <c s="36" t="s">
        <v>162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612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128</v>
      </c>
      <c s="34" t="s">
        <v>317</v>
      </c>
      <c s="35" t="s">
        <v>50</v>
      </c>
      <c s="6" t="s">
        <v>318</v>
      </c>
      <c s="36" t="s">
        <v>162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612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132</v>
      </c>
      <c s="34" t="s">
        <v>320</v>
      </c>
      <c s="35" t="s">
        <v>50</v>
      </c>
      <c s="6" t="s">
        <v>321</v>
      </c>
      <c s="36" t="s">
        <v>162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612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136</v>
      </c>
      <c s="34" t="s">
        <v>323</v>
      </c>
      <c s="35" t="s">
        <v>50</v>
      </c>
      <c s="6" t="s">
        <v>324</v>
      </c>
      <c s="36" t="s">
        <v>162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12.75">
      <c r="A102" s="35" t="s">
        <v>57</v>
      </c>
      <c r="E102" s="40" t="s">
        <v>612</v>
      </c>
    </row>
    <row r="103" spans="1:5" ht="12.75">
      <c r="A103" t="s">
        <v>59</v>
      </c>
      <c r="E103" s="39" t="s">
        <v>60</v>
      </c>
    </row>
    <row r="104" spans="1:16" ht="12.75">
      <c r="A104" t="s">
        <v>49</v>
      </c>
      <c s="34" t="s">
        <v>140</v>
      </c>
      <c s="34" t="s">
        <v>326</v>
      </c>
      <c s="35" t="s">
        <v>50</v>
      </c>
      <c s="6" t="s">
        <v>327</v>
      </c>
      <c s="36" t="s">
        <v>162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12.75">
      <c r="A106" s="35" t="s">
        <v>57</v>
      </c>
      <c r="E106" s="40" t="s">
        <v>612</v>
      </c>
    </row>
    <row r="107" spans="1:5" ht="12.75">
      <c r="A107" t="s">
        <v>59</v>
      </c>
      <c r="E107" s="39" t="s">
        <v>60</v>
      </c>
    </row>
    <row r="108" spans="1:16" ht="25.5">
      <c r="A108" t="s">
        <v>49</v>
      </c>
      <c s="34" t="s">
        <v>144</v>
      </c>
      <c s="34" t="s">
        <v>613</v>
      </c>
      <c s="35" t="s">
        <v>50</v>
      </c>
      <c s="6" t="s">
        <v>614</v>
      </c>
      <c s="36" t="s">
        <v>615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616</v>
      </c>
    </row>
    <row r="110" spans="1:5" ht="12.75">
      <c r="A110" s="35" t="s">
        <v>57</v>
      </c>
      <c r="E110" s="40" t="s">
        <v>58</v>
      </c>
    </row>
    <row r="111" spans="1:5" ht="12.75">
      <c r="A111" t="s">
        <v>59</v>
      </c>
      <c r="E111" s="39" t="s">
        <v>60</v>
      </c>
    </row>
    <row r="112" spans="1:16" ht="12.75">
      <c r="A112" t="s">
        <v>49</v>
      </c>
      <c s="34" t="s">
        <v>148</v>
      </c>
      <c s="34" t="s">
        <v>617</v>
      </c>
      <c s="35" t="s">
        <v>50</v>
      </c>
      <c s="6" t="s">
        <v>618</v>
      </c>
      <c s="36" t="s">
        <v>619</v>
      </c>
      <c s="37">
        <v>24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620</v>
      </c>
    </row>
    <row r="114" spans="1:5" ht="12.75">
      <c r="A114" s="35" t="s">
        <v>57</v>
      </c>
      <c r="E114" s="40" t="s">
        <v>58</v>
      </c>
    </row>
    <row r="115" spans="1:5" ht="12.75">
      <c r="A115" t="s">
        <v>59</v>
      </c>
      <c r="E115" s="39" t="s">
        <v>60</v>
      </c>
    </row>
    <row r="116" spans="1:13" ht="12.75">
      <c r="A116" t="s">
        <v>46</v>
      </c>
      <c r="C116" s="31" t="s">
        <v>621</v>
      </c>
      <c r="E116" s="33" t="s">
        <v>202</v>
      </c>
      <c r="J116" s="32">
        <f>0</f>
      </c>
      <c s="32">
        <f>0</f>
      </c>
      <c s="32">
        <f>0</f>
      </c>
      <c s="32">
        <f>0</f>
      </c>
    </row>
    <row r="117" spans="1:13" ht="12.75">
      <c r="A117" t="s">
        <v>46</v>
      </c>
      <c r="C117" s="31" t="s">
        <v>622</v>
      </c>
      <c r="E117" s="33" t="s">
        <v>131</v>
      </c>
      <c r="J117" s="32">
        <f>0</f>
      </c>
      <c s="32">
        <f>0</f>
      </c>
      <c s="32">
        <f>0</f>
      </c>
      <c s="32">
        <f>0</f>
      </c>
    </row>
    <row r="118" spans="1:13" ht="12.75">
      <c r="A118" t="s">
        <v>46</v>
      </c>
      <c r="C118" s="31" t="s">
        <v>623</v>
      </c>
      <c r="E118" s="33" t="s">
        <v>48</v>
      </c>
      <c r="J118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624</v>
      </c>
      <c r="E4" s="26" t="s">
        <v>625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628</v>
      </c>
      <c r="E8" s="30" t="s">
        <v>627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629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630</v>
      </c>
      <c s="35" t="s">
        <v>56</v>
      </c>
      <c s="6" t="s">
        <v>631</v>
      </c>
      <c s="36" t="s">
        <v>632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633</v>
      </c>
      <c>
        <f>(M10*21)/100</f>
      </c>
      <c t="s">
        <v>27</v>
      </c>
    </row>
    <row r="11" spans="1:5" ht="12.75">
      <c r="A11" s="35" t="s">
        <v>55</v>
      </c>
      <c r="E11" s="39" t="s">
        <v>634</v>
      </c>
    </row>
    <row r="12" spans="1:5" ht="12.75">
      <c r="A12" s="35" t="s">
        <v>57</v>
      </c>
      <c r="E12" s="40" t="s">
        <v>635</v>
      </c>
    </row>
    <row r="13" spans="1:5" ht="89.25">
      <c r="A13" t="s">
        <v>59</v>
      </c>
      <c r="E13" s="39" t="s">
        <v>636</v>
      </c>
    </row>
    <row r="14" spans="1:16" ht="12.75">
      <c r="A14" t="s">
        <v>49</v>
      </c>
      <c s="34" t="s">
        <v>27</v>
      </c>
      <c s="34" t="s">
        <v>637</v>
      </c>
      <c s="35" t="s">
        <v>56</v>
      </c>
      <c s="6" t="s">
        <v>638</v>
      </c>
      <c s="36" t="s">
        <v>632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633</v>
      </c>
      <c>
        <f>(M14*21)/100</f>
      </c>
      <c t="s">
        <v>27</v>
      </c>
    </row>
    <row r="15" spans="1:5" ht="12.75">
      <c r="A15" s="35" t="s">
        <v>55</v>
      </c>
      <c r="E15" s="39" t="s">
        <v>639</v>
      </c>
    </row>
    <row r="16" spans="1:5" ht="12.75">
      <c r="A16" s="35" t="s">
        <v>57</v>
      </c>
      <c r="E16" s="40" t="s">
        <v>635</v>
      </c>
    </row>
    <row r="17" spans="1:5" ht="102">
      <c r="A17" t="s">
        <v>59</v>
      </c>
      <c r="E17" s="39" t="s">
        <v>640</v>
      </c>
    </row>
    <row r="18" spans="1:16" ht="12.75">
      <c r="A18" t="s">
        <v>49</v>
      </c>
      <c s="34" t="s">
        <v>26</v>
      </c>
      <c s="34" t="s">
        <v>641</v>
      </c>
      <c s="35" t="s">
        <v>56</v>
      </c>
      <c s="6" t="s">
        <v>642</v>
      </c>
      <c s="36" t="s">
        <v>632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633</v>
      </c>
      <c>
        <f>(M18*21)/100</f>
      </c>
      <c t="s">
        <v>27</v>
      </c>
    </row>
    <row r="19" spans="1:5" ht="12.75">
      <c r="A19" s="35" t="s">
        <v>55</v>
      </c>
      <c r="E19" s="39" t="s">
        <v>643</v>
      </c>
    </row>
    <row r="20" spans="1:5" ht="12.75">
      <c r="A20" s="35" t="s">
        <v>57</v>
      </c>
      <c r="E20" s="40" t="s">
        <v>635</v>
      </c>
    </row>
    <row r="21" spans="1:5" ht="38.25">
      <c r="A21" t="s">
        <v>59</v>
      </c>
      <c r="E21" s="39" t="s">
        <v>644</v>
      </c>
    </row>
    <row r="22" spans="1:16" ht="12.75">
      <c r="A22" t="s">
        <v>49</v>
      </c>
      <c s="34" t="s">
        <v>65</v>
      </c>
      <c s="34" t="s">
        <v>645</v>
      </c>
      <c s="35" t="s">
        <v>56</v>
      </c>
      <c s="6" t="s">
        <v>646</v>
      </c>
      <c s="36" t="s">
        <v>632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633</v>
      </c>
      <c>
        <f>(M22*21)/100</f>
      </c>
      <c t="s">
        <v>27</v>
      </c>
    </row>
    <row r="23" spans="1:5" ht="12.75">
      <c r="A23" s="35" t="s">
        <v>55</v>
      </c>
      <c r="E23" s="39" t="s">
        <v>647</v>
      </c>
    </row>
    <row r="24" spans="1:5" ht="12.75">
      <c r="A24" s="35" t="s">
        <v>57</v>
      </c>
      <c r="E24" s="40" t="s">
        <v>635</v>
      </c>
    </row>
    <row r="25" spans="1:5" ht="63.75">
      <c r="A25" t="s">
        <v>59</v>
      </c>
      <c r="E25" s="39" t="s">
        <v>648</v>
      </c>
    </row>
    <row r="26" spans="1:13" ht="12.75">
      <c r="A26" t="s">
        <v>46</v>
      </c>
      <c r="C26" s="31" t="s">
        <v>27</v>
      </c>
      <c r="E26" s="33" t="s">
        <v>649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68</v>
      </c>
      <c s="34" t="s">
        <v>650</v>
      </c>
      <c s="35" t="s">
        <v>56</v>
      </c>
      <c s="6" t="s">
        <v>651</v>
      </c>
      <c s="36" t="s">
        <v>632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633</v>
      </c>
      <c>
        <f>(M27*21)/100</f>
      </c>
      <c t="s">
        <v>27</v>
      </c>
    </row>
    <row r="28" spans="1:5" ht="12.75">
      <c r="A28" s="35" t="s">
        <v>55</v>
      </c>
      <c r="E28" s="39" t="s">
        <v>652</v>
      </c>
    </row>
    <row r="29" spans="1:5" ht="12.75">
      <c r="A29" s="35" t="s">
        <v>57</v>
      </c>
      <c r="E29" s="40" t="s">
        <v>635</v>
      </c>
    </row>
    <row r="30" spans="1:5" ht="89.25">
      <c r="A30" t="s">
        <v>59</v>
      </c>
      <c r="E30" s="39" t="s">
        <v>653</v>
      </c>
    </row>
    <row r="31" spans="1:16" ht="12.75">
      <c r="A31" t="s">
        <v>49</v>
      </c>
      <c s="34" t="s">
        <v>71</v>
      </c>
      <c s="34" t="s">
        <v>654</v>
      </c>
      <c s="35" t="s">
        <v>56</v>
      </c>
      <c s="6" t="s">
        <v>655</v>
      </c>
      <c s="36" t="s">
        <v>632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633</v>
      </c>
      <c>
        <f>(M31*21)/100</f>
      </c>
      <c t="s">
        <v>27</v>
      </c>
    </row>
    <row r="32" spans="1:5" ht="12.75">
      <c r="A32" s="35" t="s">
        <v>55</v>
      </c>
      <c r="E32" s="39" t="s">
        <v>656</v>
      </c>
    </row>
    <row r="33" spans="1:5" ht="12.75">
      <c r="A33" s="35" t="s">
        <v>57</v>
      </c>
      <c r="E33" s="40" t="s">
        <v>635</v>
      </c>
    </row>
    <row r="34" spans="1:5" ht="76.5">
      <c r="A34" t="s">
        <v>59</v>
      </c>
      <c r="E34" s="39" t="s">
        <v>657</v>
      </c>
    </row>
    <row r="35" spans="1:16" ht="12.75">
      <c r="A35" t="s">
        <v>49</v>
      </c>
      <c s="34" t="s">
        <v>74</v>
      </c>
      <c s="34" t="s">
        <v>658</v>
      </c>
      <c s="35" t="s">
        <v>56</v>
      </c>
      <c s="6" t="s">
        <v>659</v>
      </c>
      <c s="36" t="s">
        <v>632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633</v>
      </c>
      <c>
        <f>(M35*21)/100</f>
      </c>
      <c t="s">
        <v>27</v>
      </c>
    </row>
    <row r="36" spans="1:5" ht="12.75">
      <c r="A36" s="35" t="s">
        <v>55</v>
      </c>
      <c r="E36" s="39" t="s">
        <v>660</v>
      </c>
    </row>
    <row r="37" spans="1:5" ht="12.75">
      <c r="A37" s="35" t="s">
        <v>57</v>
      </c>
      <c r="E37" s="40" t="s">
        <v>635</v>
      </c>
    </row>
    <row r="38" spans="1:5" ht="51">
      <c r="A38" t="s">
        <v>59</v>
      </c>
      <c r="E38" s="39" t="s">
        <v>661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662</v>
      </c>
      <c r="E4" s="26" t="s">
        <v>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666</v>
      </c>
      <c r="E8" s="30" t="s">
        <v>665</v>
      </c>
      <c r="J8" s="29">
        <f>0+J9+J90+J151</f>
      </c>
      <c s="29">
        <f>0+K9+K90+K151</f>
      </c>
      <c s="29">
        <f>0+L9+L90+L151</f>
      </c>
      <c s="29">
        <f>0+M9+M90+M151</f>
      </c>
    </row>
    <row r="9" spans="1:13" ht="12.75">
      <c r="A9" t="s">
        <v>46</v>
      </c>
      <c r="C9" s="31" t="s">
        <v>50</v>
      </c>
      <c r="E9" s="33" t="s">
        <v>663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50</v>
      </c>
      <c s="34" t="s">
        <v>667</v>
      </c>
      <c s="35" t="s">
        <v>50</v>
      </c>
      <c s="6" t="s">
        <v>668</v>
      </c>
      <c s="36" t="s">
        <v>118</v>
      </c>
      <c s="37">
        <v>122.4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669</v>
      </c>
    </row>
    <row r="13" spans="1:5" ht="191.25">
      <c r="A13" t="s">
        <v>59</v>
      </c>
      <c r="E13" s="39" t="s">
        <v>670</v>
      </c>
    </row>
    <row r="14" spans="1:16" ht="25.5">
      <c r="A14" t="s">
        <v>49</v>
      </c>
      <c s="34" t="s">
        <v>27</v>
      </c>
      <c s="34" t="s">
        <v>671</v>
      </c>
      <c s="35" t="s">
        <v>50</v>
      </c>
      <c s="6" t="s">
        <v>672</v>
      </c>
      <c s="36" t="s">
        <v>162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673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674</v>
      </c>
    </row>
    <row r="17" spans="1:5" ht="12.75">
      <c r="A17" t="s">
        <v>59</v>
      </c>
      <c r="E17" s="39" t="s">
        <v>106</v>
      </c>
    </row>
    <row r="18" spans="1:16" ht="12.75">
      <c r="A18" t="s">
        <v>49</v>
      </c>
      <c s="34" t="s">
        <v>26</v>
      </c>
      <c s="34" t="s">
        <v>675</v>
      </c>
      <c s="35" t="s">
        <v>50</v>
      </c>
      <c s="6" t="s">
        <v>676</v>
      </c>
      <c s="36" t="s">
        <v>162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673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674</v>
      </c>
    </row>
    <row r="21" spans="1:5" ht="12.75">
      <c r="A21" t="s">
        <v>59</v>
      </c>
      <c r="E21" s="39" t="s">
        <v>106</v>
      </c>
    </row>
    <row r="22" spans="1:16" ht="12.75">
      <c r="A22" t="s">
        <v>49</v>
      </c>
      <c s="34" t="s">
        <v>65</v>
      </c>
      <c s="34" t="s">
        <v>677</v>
      </c>
      <c s="35" t="s">
        <v>50</v>
      </c>
      <c s="6" t="s">
        <v>678</v>
      </c>
      <c s="36" t="s">
        <v>118</v>
      </c>
      <c s="37">
        <v>8.4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85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669</v>
      </c>
    </row>
    <row r="25" spans="1:5" ht="89.25">
      <c r="A25" t="s">
        <v>59</v>
      </c>
      <c r="E25" s="39" t="s">
        <v>679</v>
      </c>
    </row>
    <row r="26" spans="1:16" ht="12.75">
      <c r="A26" t="s">
        <v>49</v>
      </c>
      <c s="34" t="s">
        <v>68</v>
      </c>
      <c s="34" t="s">
        <v>680</v>
      </c>
      <c s="35" t="s">
        <v>50</v>
      </c>
      <c s="6" t="s">
        <v>681</v>
      </c>
      <c s="36" t="s">
        <v>84</v>
      </c>
      <c s="37">
        <v>257.04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85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682</v>
      </c>
    </row>
    <row r="29" spans="1:5" ht="25.5">
      <c r="A29" t="s">
        <v>59</v>
      </c>
      <c r="E29" s="39" t="s">
        <v>683</v>
      </c>
    </row>
    <row r="30" spans="1:16" ht="12.75">
      <c r="A30" t="s">
        <v>49</v>
      </c>
      <c s="34" t="s">
        <v>71</v>
      </c>
      <c s="34" t="s">
        <v>684</v>
      </c>
      <c s="35" t="s">
        <v>50</v>
      </c>
      <c s="6" t="s">
        <v>685</v>
      </c>
      <c s="36" t="s">
        <v>84</v>
      </c>
      <c s="37">
        <v>244.12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85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682</v>
      </c>
    </row>
    <row r="33" spans="1:5" ht="25.5">
      <c r="A33" t="s">
        <v>59</v>
      </c>
      <c r="E33" s="39" t="s">
        <v>683</v>
      </c>
    </row>
    <row r="34" spans="1:16" ht="12.75">
      <c r="A34" t="s">
        <v>49</v>
      </c>
      <c s="34" t="s">
        <v>74</v>
      </c>
      <c s="34" t="s">
        <v>686</v>
      </c>
      <c s="35" t="s">
        <v>50</v>
      </c>
      <c s="6" t="s">
        <v>687</v>
      </c>
      <c s="36" t="s">
        <v>198</v>
      </c>
      <c s="37">
        <v>0.42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85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688</v>
      </c>
    </row>
    <row r="37" spans="1:5" ht="25.5">
      <c r="A37" t="s">
        <v>59</v>
      </c>
      <c r="E37" s="39" t="s">
        <v>689</v>
      </c>
    </row>
    <row r="38" spans="1:16" ht="25.5">
      <c r="A38" t="s">
        <v>49</v>
      </c>
      <c s="34" t="s">
        <v>77</v>
      </c>
      <c s="34" t="s">
        <v>690</v>
      </c>
      <c s="35" t="s">
        <v>50</v>
      </c>
      <c s="6" t="s">
        <v>691</v>
      </c>
      <c s="36" t="s">
        <v>118</v>
      </c>
      <c s="37">
        <v>4029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85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688</v>
      </c>
    </row>
    <row r="41" spans="1:5" ht="63.75">
      <c r="A41" t="s">
        <v>59</v>
      </c>
      <c r="E41" s="39" t="s">
        <v>692</v>
      </c>
    </row>
    <row r="42" spans="1:16" ht="12.75">
      <c r="A42" t="s">
        <v>49</v>
      </c>
      <c s="34" t="s">
        <v>81</v>
      </c>
      <c s="34" t="s">
        <v>693</v>
      </c>
      <c s="35" t="s">
        <v>50</v>
      </c>
      <c s="6" t="s">
        <v>694</v>
      </c>
      <c s="36" t="s">
        <v>118</v>
      </c>
      <c s="37">
        <v>1343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673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688</v>
      </c>
    </row>
    <row r="45" spans="1:5" ht="63.75">
      <c r="A45" t="s">
        <v>59</v>
      </c>
      <c r="E45" s="39" t="s">
        <v>695</v>
      </c>
    </row>
    <row r="46" spans="1:16" ht="12.75">
      <c r="A46" t="s">
        <v>49</v>
      </c>
      <c s="34" t="s">
        <v>88</v>
      </c>
      <c s="34" t="s">
        <v>696</v>
      </c>
      <c s="35" t="s">
        <v>50</v>
      </c>
      <c s="6" t="s">
        <v>697</v>
      </c>
      <c s="36" t="s">
        <v>554</v>
      </c>
      <c s="37">
        <v>36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85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688</v>
      </c>
    </row>
    <row r="49" spans="1:5" ht="38.25">
      <c r="A49" t="s">
        <v>59</v>
      </c>
      <c r="E49" s="39" t="s">
        <v>698</v>
      </c>
    </row>
    <row r="50" spans="1:16" ht="12.75">
      <c r="A50" t="s">
        <v>49</v>
      </c>
      <c s="34" t="s">
        <v>91</v>
      </c>
      <c s="34" t="s">
        <v>699</v>
      </c>
      <c s="35" t="s">
        <v>50</v>
      </c>
      <c s="6" t="s">
        <v>700</v>
      </c>
      <c s="36" t="s">
        <v>114</v>
      </c>
      <c s="37">
        <v>1075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85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56</v>
      </c>
    </row>
    <row r="53" spans="1:5" ht="89.25">
      <c r="A53" t="s">
        <v>59</v>
      </c>
      <c r="E53" s="39" t="s">
        <v>701</v>
      </c>
    </row>
    <row r="54" spans="1:16" ht="12.75">
      <c r="A54" t="s">
        <v>49</v>
      </c>
      <c s="34" t="s">
        <v>95</v>
      </c>
      <c s="34" t="s">
        <v>702</v>
      </c>
      <c s="35" t="s">
        <v>50</v>
      </c>
      <c s="6" t="s">
        <v>703</v>
      </c>
      <c s="36" t="s">
        <v>162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85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688</v>
      </c>
    </row>
    <row r="57" spans="1:5" ht="51">
      <c r="A57" t="s">
        <v>59</v>
      </c>
      <c r="E57" s="39" t="s">
        <v>704</v>
      </c>
    </row>
    <row r="58" spans="1:16" ht="12.75">
      <c r="A58" t="s">
        <v>49</v>
      </c>
      <c s="34" t="s">
        <v>99</v>
      </c>
      <c s="34" t="s">
        <v>705</v>
      </c>
      <c s="35" t="s">
        <v>50</v>
      </c>
      <c s="6" t="s">
        <v>706</v>
      </c>
      <c s="36" t="s">
        <v>162</v>
      </c>
      <c s="37">
        <v>26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85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688</v>
      </c>
    </row>
    <row r="61" spans="1:5" ht="178.5">
      <c r="A61" t="s">
        <v>59</v>
      </c>
      <c r="E61" s="39" t="s">
        <v>707</v>
      </c>
    </row>
    <row r="62" spans="1:16" ht="12.75">
      <c r="A62" t="s">
        <v>49</v>
      </c>
      <c s="34" t="s">
        <v>103</v>
      </c>
      <c s="34" t="s">
        <v>708</v>
      </c>
      <c s="35" t="s">
        <v>50</v>
      </c>
      <c s="6" t="s">
        <v>709</v>
      </c>
      <c s="36" t="s">
        <v>118</v>
      </c>
      <c s="37">
        <v>122.4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85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669</v>
      </c>
    </row>
    <row r="65" spans="1:5" ht="102">
      <c r="A65" t="s">
        <v>59</v>
      </c>
      <c r="E65" s="39" t="s">
        <v>710</v>
      </c>
    </row>
    <row r="66" spans="1:16" ht="25.5">
      <c r="A66" t="s">
        <v>49</v>
      </c>
      <c s="34" t="s">
        <v>107</v>
      </c>
      <c s="34" t="s">
        <v>711</v>
      </c>
      <c s="35" t="s">
        <v>50</v>
      </c>
      <c s="6" t="s">
        <v>712</v>
      </c>
      <c s="36" t="s">
        <v>713</v>
      </c>
      <c s="37">
        <v>26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85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674</v>
      </c>
    </row>
    <row r="69" spans="1:5" ht="25.5">
      <c r="A69" t="s">
        <v>59</v>
      </c>
      <c r="E69" s="39" t="s">
        <v>714</v>
      </c>
    </row>
    <row r="70" spans="1:16" ht="12.75">
      <c r="A70" t="s">
        <v>49</v>
      </c>
      <c s="34" t="s">
        <v>111</v>
      </c>
      <c s="34" t="s">
        <v>715</v>
      </c>
      <c s="35" t="s">
        <v>50</v>
      </c>
      <c s="6" t="s">
        <v>716</v>
      </c>
      <c s="36" t="s">
        <v>198</v>
      </c>
      <c s="37">
        <v>1.343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85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674</v>
      </c>
    </row>
    <row r="73" spans="1:5" ht="12.75">
      <c r="A73" t="s">
        <v>59</v>
      </c>
      <c r="E73" s="39" t="s">
        <v>717</v>
      </c>
    </row>
    <row r="74" spans="1:16" ht="12.75">
      <c r="A74" t="s">
        <v>49</v>
      </c>
      <c s="34" t="s">
        <v>115</v>
      </c>
      <c s="34" t="s">
        <v>718</v>
      </c>
      <c s="35" t="s">
        <v>50</v>
      </c>
      <c s="6" t="s">
        <v>719</v>
      </c>
      <c s="36" t="s">
        <v>198</v>
      </c>
      <c s="37">
        <v>1.343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85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674</v>
      </c>
    </row>
    <row r="77" spans="1:5" ht="12.75">
      <c r="A77" t="s">
        <v>59</v>
      </c>
      <c r="E77" s="39" t="s">
        <v>719</v>
      </c>
    </row>
    <row r="78" spans="1:16" ht="12.75">
      <c r="A78" t="s">
        <v>49</v>
      </c>
      <c s="34" t="s">
        <v>120</v>
      </c>
      <c s="34" t="s">
        <v>720</v>
      </c>
      <c s="35" t="s">
        <v>50</v>
      </c>
      <c s="6" t="s">
        <v>721</v>
      </c>
      <c s="36" t="s">
        <v>162</v>
      </c>
      <c s="37">
        <v>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85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674</v>
      </c>
    </row>
    <row r="81" spans="1:5" ht="76.5">
      <c r="A81" t="s">
        <v>59</v>
      </c>
      <c r="E81" s="39" t="s">
        <v>722</v>
      </c>
    </row>
    <row r="82" spans="1:16" ht="12.75">
      <c r="A82" t="s">
        <v>49</v>
      </c>
      <c s="34" t="s">
        <v>124</v>
      </c>
      <c s="34" t="s">
        <v>723</v>
      </c>
      <c s="35" t="s">
        <v>50</v>
      </c>
      <c s="6" t="s">
        <v>724</v>
      </c>
      <c s="36" t="s">
        <v>162</v>
      </c>
      <c s="37">
        <v>14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673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56</v>
      </c>
    </row>
    <row r="85" spans="1:5" ht="12.75">
      <c r="A85" t="s">
        <v>59</v>
      </c>
      <c r="E85" s="39" t="s">
        <v>106</v>
      </c>
    </row>
    <row r="86" spans="1:16" ht="12.75">
      <c r="A86" t="s">
        <v>49</v>
      </c>
      <c s="34" t="s">
        <v>128</v>
      </c>
      <c s="34" t="s">
        <v>725</v>
      </c>
      <c s="35" t="s">
        <v>50</v>
      </c>
      <c s="6" t="s">
        <v>726</v>
      </c>
      <c s="36" t="s">
        <v>632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85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674</v>
      </c>
    </row>
    <row r="89" spans="1:5" ht="25.5">
      <c r="A89" t="s">
        <v>59</v>
      </c>
      <c r="E89" s="39" t="s">
        <v>727</v>
      </c>
    </row>
    <row r="90" spans="1:13" ht="12.75">
      <c r="A90" t="s">
        <v>46</v>
      </c>
      <c r="C90" s="31" t="s">
        <v>728</v>
      </c>
      <c r="E90" s="33" t="s">
        <v>729</v>
      </c>
      <c r="J90" s="32">
        <f>0</f>
      </c>
      <c s="32">
        <f>0</f>
      </c>
      <c s="32">
        <f>0+L91+L95+L99+L103+L107+L111+L115+L119+L123+L127+L131+L135+L139+L143+L147</f>
      </c>
      <c s="32">
        <f>0+M91+M95+M99+M103+M107+M111+M115+M119+M123+M127+M131+M135+M139+M143+M147</f>
      </c>
    </row>
    <row r="91" spans="1:16" ht="12.75">
      <c r="A91" t="s">
        <v>49</v>
      </c>
      <c s="34" t="s">
        <v>132</v>
      </c>
      <c s="34" t="s">
        <v>730</v>
      </c>
      <c s="35" t="s">
        <v>50</v>
      </c>
      <c s="6" t="s">
        <v>731</v>
      </c>
      <c s="36" t="s">
        <v>84</v>
      </c>
      <c s="37">
        <v>257.04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85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674</v>
      </c>
    </row>
    <row r="94" spans="1:5" ht="76.5">
      <c r="A94" t="s">
        <v>59</v>
      </c>
      <c r="E94" s="39" t="s">
        <v>732</v>
      </c>
    </row>
    <row r="95" spans="1:16" ht="25.5">
      <c r="A95" t="s">
        <v>49</v>
      </c>
      <c s="34" t="s">
        <v>136</v>
      </c>
      <c s="34" t="s">
        <v>733</v>
      </c>
      <c s="35" t="s">
        <v>50</v>
      </c>
      <c s="6" t="s">
        <v>734</v>
      </c>
      <c s="36" t="s">
        <v>735</v>
      </c>
      <c s="37">
        <v>1285.2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85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56</v>
      </c>
    </row>
    <row r="98" spans="1:5" ht="76.5">
      <c r="A98" t="s">
        <v>59</v>
      </c>
      <c r="E98" s="39" t="s">
        <v>736</v>
      </c>
    </row>
    <row r="99" spans="1:16" ht="25.5">
      <c r="A99" t="s">
        <v>49</v>
      </c>
      <c s="34" t="s">
        <v>140</v>
      </c>
      <c s="34" t="s">
        <v>737</v>
      </c>
      <c s="35" t="s">
        <v>50</v>
      </c>
      <c s="6" t="s">
        <v>738</v>
      </c>
      <c s="36" t="s">
        <v>735</v>
      </c>
      <c s="37">
        <v>5140.8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85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674</v>
      </c>
    </row>
    <row r="102" spans="1:5" ht="76.5">
      <c r="A102" t="s">
        <v>59</v>
      </c>
      <c r="E102" s="39" t="s">
        <v>736</v>
      </c>
    </row>
    <row r="103" spans="1:16" ht="12.75">
      <c r="A103" t="s">
        <v>49</v>
      </c>
      <c s="34" t="s">
        <v>144</v>
      </c>
      <c s="34" t="s">
        <v>739</v>
      </c>
      <c s="35" t="s">
        <v>50</v>
      </c>
      <c s="6" t="s">
        <v>740</v>
      </c>
      <c s="36" t="s">
        <v>162</v>
      </c>
      <c s="37">
        <v>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673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674</v>
      </c>
    </row>
    <row r="106" spans="1:5" ht="12.75">
      <c r="A106" t="s">
        <v>59</v>
      </c>
      <c r="E106" s="39" t="s">
        <v>106</v>
      </c>
    </row>
    <row r="107" spans="1:16" ht="25.5">
      <c r="A107" t="s">
        <v>49</v>
      </c>
      <c s="34" t="s">
        <v>148</v>
      </c>
      <c s="34" t="s">
        <v>741</v>
      </c>
      <c s="35" t="s">
        <v>50</v>
      </c>
      <c s="6" t="s">
        <v>742</v>
      </c>
      <c s="36" t="s">
        <v>743</v>
      </c>
      <c s="37">
        <v>170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673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674</v>
      </c>
    </row>
    <row r="110" spans="1:5" ht="12.75">
      <c r="A110" t="s">
        <v>59</v>
      </c>
      <c r="E110" s="39" t="s">
        <v>106</v>
      </c>
    </row>
    <row r="111" spans="1:16" ht="12.75">
      <c r="A111" t="s">
        <v>49</v>
      </c>
      <c s="34" t="s">
        <v>150</v>
      </c>
      <c s="34" t="s">
        <v>744</v>
      </c>
      <c s="35" t="s">
        <v>50</v>
      </c>
      <c s="6" t="s">
        <v>745</v>
      </c>
      <c s="36" t="s">
        <v>118</v>
      </c>
      <c s="37">
        <v>95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85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674</v>
      </c>
    </row>
    <row r="114" spans="1:5" ht="102">
      <c r="A114" t="s">
        <v>59</v>
      </c>
      <c r="E114" s="39" t="s">
        <v>746</v>
      </c>
    </row>
    <row r="115" spans="1:16" ht="25.5">
      <c r="A115" t="s">
        <v>49</v>
      </c>
      <c s="34" t="s">
        <v>153</v>
      </c>
      <c s="34" t="s">
        <v>747</v>
      </c>
      <c s="35" t="s">
        <v>50</v>
      </c>
      <c s="6" t="s">
        <v>748</v>
      </c>
      <c s="36" t="s">
        <v>743</v>
      </c>
      <c s="37">
        <v>1324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85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674</v>
      </c>
    </row>
    <row r="118" spans="1:5" ht="51">
      <c r="A118" t="s">
        <v>59</v>
      </c>
      <c r="E118" s="39" t="s">
        <v>749</v>
      </c>
    </row>
    <row r="119" spans="1:16" ht="12.75">
      <c r="A119" t="s">
        <v>49</v>
      </c>
      <c s="34" t="s">
        <v>156</v>
      </c>
      <c s="34" t="s">
        <v>750</v>
      </c>
      <c s="35" t="s">
        <v>50</v>
      </c>
      <c s="6" t="s">
        <v>751</v>
      </c>
      <c s="36" t="s">
        <v>118</v>
      </c>
      <c s="37">
        <v>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673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674</v>
      </c>
    </row>
    <row r="122" spans="1:5" ht="102">
      <c r="A122" t="s">
        <v>59</v>
      </c>
      <c r="E122" s="39" t="s">
        <v>746</v>
      </c>
    </row>
    <row r="123" spans="1:16" ht="38.25">
      <c r="A123" t="s">
        <v>49</v>
      </c>
      <c s="34" t="s">
        <v>159</v>
      </c>
      <c s="34" t="s">
        <v>752</v>
      </c>
      <c s="35" t="s">
        <v>50</v>
      </c>
      <c s="6" t="s">
        <v>753</v>
      </c>
      <c s="36" t="s">
        <v>743</v>
      </c>
      <c s="37">
        <v>149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673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674</v>
      </c>
    </row>
    <row r="126" spans="1:5" ht="51">
      <c r="A126" t="s">
        <v>59</v>
      </c>
      <c r="E126" s="39" t="s">
        <v>749</v>
      </c>
    </row>
    <row r="127" spans="1:16" ht="25.5">
      <c r="A127" t="s">
        <v>49</v>
      </c>
      <c s="34" t="s">
        <v>164</v>
      </c>
      <c s="34" t="s">
        <v>754</v>
      </c>
      <c s="35" t="s">
        <v>50</v>
      </c>
      <c s="6" t="s">
        <v>755</v>
      </c>
      <c s="36" t="s">
        <v>53</v>
      </c>
      <c s="37">
        <v>359.856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85</v>
      </c>
      <c>
        <f>(M127*21)/100</f>
      </c>
      <c t="s">
        <v>27</v>
      </c>
    </row>
    <row r="128" spans="1:5" ht="12.75">
      <c r="A128" s="35" t="s">
        <v>55</v>
      </c>
      <c r="E128" s="39" t="s">
        <v>56</v>
      </c>
    </row>
    <row r="129" spans="1:5" ht="12.75">
      <c r="A129" s="35" t="s">
        <v>57</v>
      </c>
      <c r="E129" s="40" t="s">
        <v>674</v>
      </c>
    </row>
    <row r="130" spans="1:5" ht="140.25">
      <c r="A130" t="s">
        <v>59</v>
      </c>
      <c r="E130" s="39" t="s">
        <v>756</v>
      </c>
    </row>
    <row r="131" spans="1:16" ht="25.5">
      <c r="A131" t="s">
        <v>49</v>
      </c>
      <c s="34" t="s">
        <v>167</v>
      </c>
      <c s="34" t="s">
        <v>757</v>
      </c>
      <c s="35" t="s">
        <v>50</v>
      </c>
      <c s="6" t="s">
        <v>758</v>
      </c>
      <c s="36" t="s">
        <v>53</v>
      </c>
      <c s="37">
        <v>154.224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85</v>
      </c>
      <c>
        <f>(M131*21)/100</f>
      </c>
      <c t="s">
        <v>27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674</v>
      </c>
    </row>
    <row r="134" spans="1:5" ht="89.25">
      <c r="A134" t="s">
        <v>59</v>
      </c>
      <c r="E134" s="39" t="s">
        <v>123</v>
      </c>
    </row>
    <row r="135" spans="1:16" ht="25.5">
      <c r="A135" t="s">
        <v>49</v>
      </c>
      <c s="34" t="s">
        <v>168</v>
      </c>
      <c s="34" t="s">
        <v>759</v>
      </c>
      <c s="35" t="s">
        <v>50</v>
      </c>
      <c s="6" t="s">
        <v>760</v>
      </c>
      <c s="36" t="s">
        <v>53</v>
      </c>
      <c s="37">
        <v>8.5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85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674</v>
      </c>
    </row>
    <row r="138" spans="1:5" ht="89.25">
      <c r="A138" t="s">
        <v>59</v>
      </c>
      <c r="E138" s="39" t="s">
        <v>123</v>
      </c>
    </row>
    <row r="139" spans="1:16" ht="25.5">
      <c r="A139" t="s">
        <v>49</v>
      </c>
      <c s="34" t="s">
        <v>170</v>
      </c>
      <c s="34" t="s">
        <v>761</v>
      </c>
      <c s="35" t="s">
        <v>50</v>
      </c>
      <c s="6" t="s">
        <v>762</v>
      </c>
      <c s="36" t="s">
        <v>53</v>
      </c>
      <c s="37">
        <v>13.8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85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674</v>
      </c>
    </row>
    <row r="142" spans="1:5" ht="89.25">
      <c r="A142" t="s">
        <v>59</v>
      </c>
      <c r="E142" s="39" t="s">
        <v>123</v>
      </c>
    </row>
    <row r="143" spans="1:16" ht="25.5">
      <c r="A143" t="s">
        <v>49</v>
      </c>
      <c s="34" t="s">
        <v>175</v>
      </c>
      <c s="34" t="s">
        <v>763</v>
      </c>
      <c s="35" t="s">
        <v>50</v>
      </c>
      <c s="6" t="s">
        <v>764</v>
      </c>
      <c s="36" t="s">
        <v>53</v>
      </c>
      <c s="37">
        <v>54.9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85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674</v>
      </c>
    </row>
    <row r="146" spans="1:5" ht="89.25">
      <c r="A146" t="s">
        <v>59</v>
      </c>
      <c r="E146" s="39" t="s">
        <v>123</v>
      </c>
    </row>
    <row r="147" spans="1:16" ht="25.5">
      <c r="A147" t="s">
        <v>49</v>
      </c>
      <c s="34" t="s">
        <v>178</v>
      </c>
      <c s="34" t="s">
        <v>765</v>
      </c>
      <c s="35" t="s">
        <v>50</v>
      </c>
      <c s="6" t="s">
        <v>766</v>
      </c>
      <c s="36" t="s">
        <v>53</v>
      </c>
      <c s="37">
        <v>4.95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673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674</v>
      </c>
    </row>
    <row r="150" spans="1:5" ht="89.25">
      <c r="A150" t="s">
        <v>59</v>
      </c>
      <c r="E150" s="39" t="s">
        <v>767</v>
      </c>
    </row>
    <row r="151" spans="1:13" ht="12.75">
      <c r="A151" t="s">
        <v>46</v>
      </c>
      <c r="C151" s="31" t="s">
        <v>20</v>
      </c>
      <c r="E151" s="33" t="s">
        <v>649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181</v>
      </c>
      <c s="34" t="s">
        <v>768</v>
      </c>
      <c s="35" t="s">
        <v>50</v>
      </c>
      <c s="6" t="s">
        <v>769</v>
      </c>
      <c s="36" t="s">
        <v>554</v>
      </c>
      <c s="37">
        <v>112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85</v>
      </c>
      <c>
        <f>(M152*21)/100</f>
      </c>
      <c t="s">
        <v>27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674</v>
      </c>
    </row>
    <row r="155" spans="1:5" ht="76.5">
      <c r="A155" t="s">
        <v>59</v>
      </c>
      <c r="E155" s="39" t="s">
        <v>770</v>
      </c>
    </row>
    <row r="156" spans="1:16" ht="12.75">
      <c r="A156" t="s">
        <v>49</v>
      </c>
      <c s="34" t="s">
        <v>184</v>
      </c>
      <c s="34" t="s">
        <v>771</v>
      </c>
      <c s="35" t="s">
        <v>50</v>
      </c>
      <c s="6" t="s">
        <v>772</v>
      </c>
      <c s="36" t="s">
        <v>632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85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674</v>
      </c>
    </row>
    <row r="159" spans="1:5" ht="12.75">
      <c r="A159" t="s">
        <v>59</v>
      </c>
      <c r="E159" s="39" t="s">
        <v>773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774</v>
      </c>
      <c r="E4" s="26" t="s">
        <v>775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778</v>
      </c>
      <c r="E8" s="30" t="s">
        <v>777</v>
      </c>
      <c r="J8" s="29">
        <f>0+J9+J70+J79</f>
      </c>
      <c s="29">
        <f>0+K9+K70+K79</f>
      </c>
      <c s="29">
        <f>0+L9+L70+L79</f>
      </c>
      <c s="29">
        <f>0+M9+M70+M79</f>
      </c>
    </row>
    <row r="9" spans="1:13" ht="12.75">
      <c r="A9" t="s">
        <v>46</v>
      </c>
      <c r="C9" s="31" t="s">
        <v>50</v>
      </c>
      <c r="E9" s="33" t="s">
        <v>779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50</v>
      </c>
      <c s="34" t="s">
        <v>780</v>
      </c>
      <c s="35" t="s">
        <v>50</v>
      </c>
      <c s="6" t="s">
        <v>781</v>
      </c>
      <c s="36" t="s">
        <v>118</v>
      </c>
      <c s="37">
        <v>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782</v>
      </c>
    </row>
    <row r="13" spans="1:5" ht="114.75">
      <c r="A13" t="s">
        <v>59</v>
      </c>
      <c r="E13" s="39" t="s">
        <v>783</v>
      </c>
    </row>
    <row r="14" spans="1:16" ht="12.75">
      <c r="A14" t="s">
        <v>49</v>
      </c>
      <c s="34" t="s">
        <v>27</v>
      </c>
      <c s="34" t="s">
        <v>784</v>
      </c>
      <c s="35" t="s">
        <v>50</v>
      </c>
      <c s="6" t="s">
        <v>785</v>
      </c>
      <c s="36" t="s">
        <v>114</v>
      </c>
      <c s="37">
        <v>43.3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673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782</v>
      </c>
    </row>
    <row r="17" spans="1:5" ht="12.75">
      <c r="A17" t="s">
        <v>59</v>
      </c>
      <c r="E17" s="39" t="s">
        <v>106</v>
      </c>
    </row>
    <row r="18" spans="1:16" ht="12.75">
      <c r="A18" t="s">
        <v>49</v>
      </c>
      <c s="34" t="s">
        <v>26</v>
      </c>
      <c s="34" t="s">
        <v>786</v>
      </c>
      <c s="35" t="s">
        <v>50</v>
      </c>
      <c s="6" t="s">
        <v>787</v>
      </c>
      <c s="36" t="s">
        <v>84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782</v>
      </c>
    </row>
    <row r="21" spans="1:5" ht="38.25">
      <c r="A21" t="s">
        <v>59</v>
      </c>
      <c r="E21" s="39" t="s">
        <v>98</v>
      </c>
    </row>
    <row r="22" spans="1:16" ht="12.75">
      <c r="A22" t="s">
        <v>49</v>
      </c>
      <c s="34" t="s">
        <v>65</v>
      </c>
      <c s="34" t="s">
        <v>788</v>
      </c>
      <c s="35" t="s">
        <v>50</v>
      </c>
      <c s="6" t="s">
        <v>789</v>
      </c>
      <c s="36" t="s">
        <v>162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85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674</v>
      </c>
    </row>
    <row r="25" spans="1:5" ht="89.25">
      <c r="A25" t="s">
        <v>59</v>
      </c>
      <c r="E25" s="39" t="s">
        <v>790</v>
      </c>
    </row>
    <row r="26" spans="1:16" ht="12.75">
      <c r="A26" t="s">
        <v>49</v>
      </c>
      <c s="34" t="s">
        <v>68</v>
      </c>
      <c s="34" t="s">
        <v>791</v>
      </c>
      <c s="35" t="s">
        <v>50</v>
      </c>
      <c s="6" t="s">
        <v>792</v>
      </c>
      <c s="36" t="s">
        <v>118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673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674</v>
      </c>
    </row>
    <row r="29" spans="1:5" ht="12.75">
      <c r="A29" t="s">
        <v>59</v>
      </c>
      <c r="E29" s="39" t="s">
        <v>106</v>
      </c>
    </row>
    <row r="30" spans="1:16" ht="12.75">
      <c r="A30" t="s">
        <v>49</v>
      </c>
      <c s="34" t="s">
        <v>71</v>
      </c>
      <c s="34" t="s">
        <v>793</v>
      </c>
      <c s="35" t="s">
        <v>50</v>
      </c>
      <c s="6" t="s">
        <v>109</v>
      </c>
      <c s="36" t="s">
        <v>84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85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782</v>
      </c>
    </row>
    <row r="33" spans="1:5" ht="51">
      <c r="A33" t="s">
        <v>59</v>
      </c>
      <c r="E33" s="39" t="s">
        <v>794</v>
      </c>
    </row>
    <row r="34" spans="1:16" ht="12.75">
      <c r="A34" t="s">
        <v>49</v>
      </c>
      <c s="34" t="s">
        <v>74</v>
      </c>
      <c s="34" t="s">
        <v>795</v>
      </c>
      <c s="35" t="s">
        <v>50</v>
      </c>
      <c s="6" t="s">
        <v>796</v>
      </c>
      <c s="36" t="s">
        <v>84</v>
      </c>
      <c s="37">
        <v>38.25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85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674</v>
      </c>
    </row>
    <row r="37" spans="1:5" ht="25.5">
      <c r="A37" t="s">
        <v>59</v>
      </c>
      <c r="E37" s="39" t="s">
        <v>797</v>
      </c>
    </row>
    <row r="38" spans="1:16" ht="12.75">
      <c r="A38" t="s">
        <v>49</v>
      </c>
      <c s="34" t="s">
        <v>77</v>
      </c>
      <c s="34" t="s">
        <v>798</v>
      </c>
      <c s="35" t="s">
        <v>50</v>
      </c>
      <c s="6" t="s">
        <v>799</v>
      </c>
      <c s="36" t="s">
        <v>118</v>
      </c>
      <c s="37">
        <v>136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673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674</v>
      </c>
    </row>
    <row r="41" spans="1:5" ht="12.75">
      <c r="A41" t="s">
        <v>59</v>
      </c>
      <c r="E41" s="39" t="s">
        <v>106</v>
      </c>
    </row>
    <row r="42" spans="1:16" ht="12.75">
      <c r="A42" t="s">
        <v>49</v>
      </c>
      <c s="34" t="s">
        <v>81</v>
      </c>
      <c s="34" t="s">
        <v>800</v>
      </c>
      <c s="35" t="s">
        <v>50</v>
      </c>
      <c s="6" t="s">
        <v>801</v>
      </c>
      <c s="36" t="s">
        <v>114</v>
      </c>
      <c s="37">
        <v>76.5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85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674</v>
      </c>
    </row>
    <row r="45" spans="1:5" ht="12.75">
      <c r="A45" t="s">
        <v>59</v>
      </c>
      <c r="E45" s="39" t="s">
        <v>802</v>
      </c>
    </row>
    <row r="46" spans="1:16" ht="12.75">
      <c r="A46" t="s">
        <v>49</v>
      </c>
      <c s="34" t="s">
        <v>88</v>
      </c>
      <c s="34" t="s">
        <v>803</v>
      </c>
      <c s="35" t="s">
        <v>50</v>
      </c>
      <c s="6" t="s">
        <v>804</v>
      </c>
      <c s="36" t="s">
        <v>114</v>
      </c>
      <c s="37">
        <v>136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85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674</v>
      </c>
    </row>
    <row r="49" spans="1:5" ht="12.75">
      <c r="A49" t="s">
        <v>59</v>
      </c>
      <c r="E49" s="39" t="s">
        <v>802</v>
      </c>
    </row>
    <row r="50" spans="1:16" ht="25.5">
      <c r="A50" t="s">
        <v>49</v>
      </c>
      <c s="34" t="s">
        <v>91</v>
      </c>
      <c s="34" t="s">
        <v>805</v>
      </c>
      <c s="35" t="s">
        <v>50</v>
      </c>
      <c s="6" t="s">
        <v>806</v>
      </c>
      <c s="36" t="s">
        <v>84</v>
      </c>
      <c s="37">
        <v>8.656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85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807</v>
      </c>
    </row>
    <row r="53" spans="1:5" ht="165.75">
      <c r="A53" t="s">
        <v>59</v>
      </c>
      <c r="E53" s="39" t="s">
        <v>808</v>
      </c>
    </row>
    <row r="54" spans="1:16" ht="25.5">
      <c r="A54" t="s">
        <v>49</v>
      </c>
      <c s="34" t="s">
        <v>95</v>
      </c>
      <c s="34" t="s">
        <v>805</v>
      </c>
      <c s="35" t="s">
        <v>91</v>
      </c>
      <c s="6" t="s">
        <v>809</v>
      </c>
      <c s="36" t="s">
        <v>84</v>
      </c>
      <c s="37">
        <v>8.656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85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807</v>
      </c>
    </row>
    <row r="57" spans="1:5" ht="153">
      <c r="A57" t="s">
        <v>59</v>
      </c>
      <c r="E57" s="39" t="s">
        <v>810</v>
      </c>
    </row>
    <row r="58" spans="1:16" ht="12.75">
      <c r="A58" t="s">
        <v>49</v>
      </c>
      <c s="34" t="s">
        <v>99</v>
      </c>
      <c s="34" t="s">
        <v>811</v>
      </c>
      <c s="35" t="s">
        <v>50</v>
      </c>
      <c s="6" t="s">
        <v>812</v>
      </c>
      <c s="36" t="s">
        <v>114</v>
      </c>
      <c s="37">
        <v>407.53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85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782</v>
      </c>
    </row>
    <row r="61" spans="1:5" ht="25.5">
      <c r="A61" t="s">
        <v>59</v>
      </c>
      <c r="E61" s="39" t="s">
        <v>813</v>
      </c>
    </row>
    <row r="62" spans="1:16" ht="12.75">
      <c r="A62" t="s">
        <v>49</v>
      </c>
      <c s="34" t="s">
        <v>103</v>
      </c>
      <c s="34" t="s">
        <v>814</v>
      </c>
      <c s="35" t="s">
        <v>50</v>
      </c>
      <c s="6" t="s">
        <v>815</v>
      </c>
      <c s="36" t="s">
        <v>114</v>
      </c>
      <c s="37">
        <v>255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673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782</v>
      </c>
    </row>
    <row r="65" spans="1:5" ht="12.75">
      <c r="A65" t="s">
        <v>59</v>
      </c>
      <c r="E65" s="39" t="s">
        <v>106</v>
      </c>
    </row>
    <row r="66" spans="1:16" ht="12.75">
      <c r="A66" t="s">
        <v>49</v>
      </c>
      <c s="34" t="s">
        <v>107</v>
      </c>
      <c s="34" t="s">
        <v>154</v>
      </c>
      <c s="35" t="s">
        <v>50</v>
      </c>
      <c s="6" t="s">
        <v>155</v>
      </c>
      <c s="36" t="s">
        <v>114</v>
      </c>
      <c s="37">
        <v>255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673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782</v>
      </c>
    </row>
    <row r="69" spans="1:5" ht="12.75">
      <c r="A69" t="s">
        <v>59</v>
      </c>
      <c r="E69" s="39" t="s">
        <v>106</v>
      </c>
    </row>
    <row r="70" spans="1:13" ht="12.75">
      <c r="A70" t="s">
        <v>46</v>
      </c>
      <c r="C70" s="31" t="s">
        <v>20</v>
      </c>
      <c r="E70" s="33" t="s">
        <v>649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132</v>
      </c>
      <c s="34" t="s">
        <v>816</v>
      </c>
      <c s="35" t="s">
        <v>50</v>
      </c>
      <c s="6" t="s">
        <v>817</v>
      </c>
      <c s="36" t="s">
        <v>162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85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674</v>
      </c>
    </row>
    <row r="74" spans="1:5" ht="25.5">
      <c r="A74" t="s">
        <v>59</v>
      </c>
      <c r="E74" s="39" t="s">
        <v>818</v>
      </c>
    </row>
    <row r="75" spans="1:16" ht="12.75">
      <c r="A75" t="s">
        <v>49</v>
      </c>
      <c s="34" t="s">
        <v>136</v>
      </c>
      <c s="34" t="s">
        <v>768</v>
      </c>
      <c s="35" t="s">
        <v>50</v>
      </c>
      <c s="6" t="s">
        <v>769</v>
      </c>
      <c s="36" t="s">
        <v>554</v>
      </c>
      <c s="37">
        <v>132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85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674</v>
      </c>
    </row>
    <row r="78" spans="1:5" ht="63.75">
      <c r="A78" t="s">
        <v>59</v>
      </c>
      <c r="E78" s="39" t="s">
        <v>819</v>
      </c>
    </row>
    <row r="79" spans="1:13" ht="12.75">
      <c r="A79" t="s">
        <v>46</v>
      </c>
      <c r="C79" s="31" t="s">
        <v>820</v>
      </c>
      <c r="E79" s="33" t="s">
        <v>821</v>
      </c>
      <c r="J79" s="32">
        <f>0</f>
      </c>
      <c s="32">
        <f>0</f>
      </c>
      <c s="32">
        <f>0+L80+L84+L88+L92+L96</f>
      </c>
      <c s="32">
        <f>0+M80+M84+M88+M92+M96</f>
      </c>
    </row>
    <row r="80" spans="1:16" ht="25.5">
      <c r="A80" t="s">
        <v>49</v>
      </c>
      <c s="34" t="s">
        <v>111</v>
      </c>
      <c s="34" t="s">
        <v>822</v>
      </c>
      <c s="35" t="s">
        <v>50</v>
      </c>
      <c s="6" t="s">
        <v>823</v>
      </c>
      <c s="36" t="s">
        <v>84</v>
      </c>
      <c s="37">
        <v>17.312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674</v>
      </c>
    </row>
    <row r="83" spans="1:5" ht="127.5">
      <c r="A83" t="s">
        <v>59</v>
      </c>
      <c r="E83" s="39" t="s">
        <v>824</v>
      </c>
    </row>
    <row r="84" spans="1:16" ht="25.5">
      <c r="A84" t="s">
        <v>49</v>
      </c>
      <c s="34" t="s">
        <v>115</v>
      </c>
      <c s="34" t="s">
        <v>825</v>
      </c>
      <c s="35" t="s">
        <v>50</v>
      </c>
      <c s="6" t="s">
        <v>826</v>
      </c>
      <c s="36" t="s">
        <v>735</v>
      </c>
      <c s="37">
        <v>86.56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674</v>
      </c>
    </row>
    <row r="87" spans="1:5" ht="25.5">
      <c r="A87" t="s">
        <v>59</v>
      </c>
      <c r="E87" s="39" t="s">
        <v>826</v>
      </c>
    </row>
    <row r="88" spans="1:16" ht="25.5">
      <c r="A88" t="s">
        <v>49</v>
      </c>
      <c s="34" t="s">
        <v>120</v>
      </c>
      <c s="34" t="s">
        <v>827</v>
      </c>
      <c s="35" t="s">
        <v>50</v>
      </c>
      <c s="6" t="s">
        <v>828</v>
      </c>
      <c s="36" t="s">
        <v>735</v>
      </c>
      <c s="37">
        <v>346.24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85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674</v>
      </c>
    </row>
    <row r="91" spans="1:5" ht="114.75">
      <c r="A91" t="s">
        <v>59</v>
      </c>
      <c r="E91" s="39" t="s">
        <v>829</v>
      </c>
    </row>
    <row r="92" spans="1:16" ht="25.5">
      <c r="A92" t="s">
        <v>49</v>
      </c>
      <c s="34" t="s">
        <v>124</v>
      </c>
      <c s="34" t="s">
        <v>754</v>
      </c>
      <c s="35" t="s">
        <v>50</v>
      </c>
      <c s="6" t="s">
        <v>755</v>
      </c>
      <c s="36" t="s">
        <v>53</v>
      </c>
      <c s="37">
        <v>268.72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85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674</v>
      </c>
    </row>
    <row r="95" spans="1:5" ht="140.25">
      <c r="A95" t="s">
        <v>59</v>
      </c>
      <c r="E95" s="39" t="s">
        <v>756</v>
      </c>
    </row>
    <row r="96" spans="1:16" ht="25.5">
      <c r="A96" t="s">
        <v>49</v>
      </c>
      <c s="34" t="s">
        <v>128</v>
      </c>
      <c s="34" t="s">
        <v>121</v>
      </c>
      <c s="35" t="s">
        <v>50</v>
      </c>
      <c s="6" t="s">
        <v>830</v>
      </c>
      <c s="36" t="s">
        <v>53</v>
      </c>
      <c s="37">
        <v>76.5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674</v>
      </c>
    </row>
    <row r="99" spans="1:5" ht="89.25">
      <c r="A99" t="s">
        <v>59</v>
      </c>
      <c r="E99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831</v>
      </c>
      <c r="E4" s="26" t="s">
        <v>832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835</v>
      </c>
      <c r="E8" s="30" t="s">
        <v>834</v>
      </c>
      <c r="J8" s="29">
        <f>0+J9+J26+J55+J96+J117</f>
      </c>
      <c s="29">
        <f>0+K9+K26+K55+K96+K117</f>
      </c>
      <c s="29">
        <f>0+L9+L26+L55+L96+L117</f>
      </c>
      <c s="29">
        <f>0+M9+M26+M55+M96+M117</f>
      </c>
    </row>
    <row r="9" spans="1:13" ht="12.75">
      <c r="A9" t="s">
        <v>46</v>
      </c>
      <c r="C9" s="31" t="s">
        <v>50</v>
      </c>
      <c r="E9" s="33" t="s">
        <v>836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837</v>
      </c>
      <c s="35" t="s">
        <v>50</v>
      </c>
      <c s="6" t="s">
        <v>838</v>
      </c>
      <c s="36" t="s">
        <v>114</v>
      </c>
      <c s="37">
        <v>64.5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839</v>
      </c>
    </row>
    <row r="13" spans="1:5" ht="178.5">
      <c r="A13" t="s">
        <v>59</v>
      </c>
      <c r="E13" s="39" t="s">
        <v>840</v>
      </c>
    </row>
    <row r="14" spans="1:16" ht="12.75">
      <c r="A14" t="s">
        <v>49</v>
      </c>
      <c s="34" t="s">
        <v>27</v>
      </c>
      <c s="34" t="s">
        <v>841</v>
      </c>
      <c s="35" t="s">
        <v>50</v>
      </c>
      <c s="6" t="s">
        <v>842</v>
      </c>
      <c s="36" t="s">
        <v>118</v>
      </c>
      <c s="37">
        <v>16.8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839</v>
      </c>
    </row>
    <row r="17" spans="1:5" ht="229.5">
      <c r="A17" t="s">
        <v>59</v>
      </c>
      <c r="E17" s="39" t="s">
        <v>843</v>
      </c>
    </row>
    <row r="18" spans="1:16" ht="25.5">
      <c r="A18" t="s">
        <v>49</v>
      </c>
      <c s="34" t="s">
        <v>26</v>
      </c>
      <c s="34" t="s">
        <v>844</v>
      </c>
      <c s="35" t="s">
        <v>50</v>
      </c>
      <c s="6" t="s">
        <v>845</v>
      </c>
      <c s="36" t="s">
        <v>84</v>
      </c>
      <c s="37">
        <v>1.14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846</v>
      </c>
    </row>
    <row r="21" spans="1:5" ht="204">
      <c r="A21" t="s">
        <v>59</v>
      </c>
      <c r="E21" s="39" t="s">
        <v>847</v>
      </c>
    </row>
    <row r="22" spans="1:16" ht="12.75">
      <c r="A22" t="s">
        <v>49</v>
      </c>
      <c s="34" t="s">
        <v>65</v>
      </c>
      <c s="34" t="s">
        <v>844</v>
      </c>
      <c s="35" t="s">
        <v>27</v>
      </c>
      <c s="6" t="s">
        <v>848</v>
      </c>
      <c s="36" t="s">
        <v>84</v>
      </c>
      <c s="37">
        <v>1.35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85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846</v>
      </c>
    </row>
    <row r="25" spans="1:5" ht="204">
      <c r="A25" t="s">
        <v>59</v>
      </c>
      <c r="E25" s="39" t="s">
        <v>847</v>
      </c>
    </row>
    <row r="26" spans="1:13" ht="12.75">
      <c r="A26" t="s">
        <v>46</v>
      </c>
      <c r="C26" s="31" t="s">
        <v>27</v>
      </c>
      <c r="E26" s="33" t="s">
        <v>849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49</v>
      </c>
      <c s="34" t="s">
        <v>68</v>
      </c>
      <c s="34" t="s">
        <v>850</v>
      </c>
      <c s="35" t="s">
        <v>50</v>
      </c>
      <c s="6" t="s">
        <v>851</v>
      </c>
      <c s="36" t="s">
        <v>84</v>
      </c>
      <c s="37">
        <v>14.3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839</v>
      </c>
    </row>
    <row r="30" spans="1:5" ht="38.25">
      <c r="A30" t="s">
        <v>59</v>
      </c>
      <c r="E30" s="39" t="s">
        <v>852</v>
      </c>
    </row>
    <row r="31" spans="1:16" ht="12.75">
      <c r="A31" t="s">
        <v>49</v>
      </c>
      <c s="34" t="s">
        <v>71</v>
      </c>
      <c s="34" t="s">
        <v>853</v>
      </c>
      <c s="35" t="s">
        <v>50</v>
      </c>
      <c s="6" t="s">
        <v>854</v>
      </c>
      <c s="36" t="s">
        <v>84</v>
      </c>
      <c s="37">
        <v>32.5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673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839</v>
      </c>
    </row>
    <row r="34" spans="1:5" ht="12.75">
      <c r="A34" t="s">
        <v>59</v>
      </c>
      <c r="E34" s="39" t="s">
        <v>106</v>
      </c>
    </row>
    <row r="35" spans="1:16" ht="12.75">
      <c r="A35" t="s">
        <v>49</v>
      </c>
      <c s="34" t="s">
        <v>74</v>
      </c>
      <c s="34" t="s">
        <v>855</v>
      </c>
      <c s="35" t="s">
        <v>50</v>
      </c>
      <c s="6" t="s">
        <v>856</v>
      </c>
      <c s="36" t="s">
        <v>84</v>
      </c>
      <c s="37">
        <v>8.48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839</v>
      </c>
    </row>
    <row r="38" spans="1:5" ht="51">
      <c r="A38" t="s">
        <v>59</v>
      </c>
      <c r="E38" s="39" t="s">
        <v>857</v>
      </c>
    </row>
    <row r="39" spans="1:16" ht="12.75">
      <c r="A39" t="s">
        <v>49</v>
      </c>
      <c s="34" t="s">
        <v>77</v>
      </c>
      <c s="34" t="s">
        <v>858</v>
      </c>
      <c s="35" t="s">
        <v>50</v>
      </c>
      <c s="6" t="s">
        <v>859</v>
      </c>
      <c s="36" t="s">
        <v>84</v>
      </c>
      <c s="37">
        <v>12.35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85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839</v>
      </c>
    </row>
    <row r="42" spans="1:5" ht="51">
      <c r="A42" t="s">
        <v>59</v>
      </c>
      <c r="E42" s="39" t="s">
        <v>857</v>
      </c>
    </row>
    <row r="43" spans="1:16" ht="12.75">
      <c r="A43" t="s">
        <v>49</v>
      </c>
      <c s="34" t="s">
        <v>81</v>
      </c>
      <c s="34" t="s">
        <v>860</v>
      </c>
      <c s="35" t="s">
        <v>50</v>
      </c>
      <c s="6" t="s">
        <v>861</v>
      </c>
      <c s="36" t="s">
        <v>114</v>
      </c>
      <c s="37">
        <v>212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673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839</v>
      </c>
    </row>
    <row r="46" spans="1:5" ht="12.75">
      <c r="A46" t="s">
        <v>59</v>
      </c>
      <c r="E46" s="39" t="s">
        <v>106</v>
      </c>
    </row>
    <row r="47" spans="1:16" ht="12.75">
      <c r="A47" t="s">
        <v>49</v>
      </c>
      <c s="34" t="s">
        <v>88</v>
      </c>
      <c s="34" t="s">
        <v>862</v>
      </c>
      <c s="35" t="s">
        <v>50</v>
      </c>
      <c s="6" t="s">
        <v>863</v>
      </c>
      <c s="36" t="s">
        <v>118</v>
      </c>
      <c s="37">
        <v>53.5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673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864</v>
      </c>
    </row>
    <row r="50" spans="1:5" ht="12.75">
      <c r="A50" t="s">
        <v>59</v>
      </c>
      <c r="E50" s="39" t="s">
        <v>106</v>
      </c>
    </row>
    <row r="51" spans="1:16" ht="12.75">
      <c r="A51" t="s">
        <v>49</v>
      </c>
      <c s="34" t="s">
        <v>91</v>
      </c>
      <c s="34" t="s">
        <v>865</v>
      </c>
      <c s="35" t="s">
        <v>50</v>
      </c>
      <c s="6" t="s">
        <v>866</v>
      </c>
      <c s="36" t="s">
        <v>114</v>
      </c>
      <c s="37">
        <v>212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864</v>
      </c>
    </row>
    <row r="54" spans="1:5" ht="25.5">
      <c r="A54" t="s">
        <v>59</v>
      </c>
      <c r="E54" s="39" t="s">
        <v>867</v>
      </c>
    </row>
    <row r="55" spans="1:13" ht="12.75">
      <c r="A55" t="s">
        <v>46</v>
      </c>
      <c r="C55" s="31" t="s">
        <v>728</v>
      </c>
      <c r="E55" s="33" t="s">
        <v>729</v>
      </c>
      <c r="J55" s="32">
        <f>0</f>
      </c>
      <c s="32">
        <f>0</f>
      </c>
      <c s="32">
        <f>0+L56+L60+L64+L68+L72+L76+L80+L84+L88+L92</f>
      </c>
      <c s="32">
        <f>0+M56+M60+M64+M68+M72+M76+M80+M84+M88+M92</f>
      </c>
    </row>
    <row r="56" spans="1:16" ht="12.75">
      <c r="A56" t="s">
        <v>49</v>
      </c>
      <c s="34" t="s">
        <v>120</v>
      </c>
      <c s="34" t="s">
        <v>868</v>
      </c>
      <c s="35" t="s">
        <v>50</v>
      </c>
      <c s="6" t="s">
        <v>869</v>
      </c>
      <c s="36" t="s">
        <v>118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85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674</v>
      </c>
    </row>
    <row r="59" spans="1:5" ht="12.75">
      <c r="A59" t="s">
        <v>59</v>
      </c>
      <c r="E59" s="39" t="s">
        <v>870</v>
      </c>
    </row>
    <row r="60" spans="1:16" ht="12.75">
      <c r="A60" t="s">
        <v>49</v>
      </c>
      <c s="34" t="s">
        <v>124</v>
      </c>
      <c s="34" t="s">
        <v>871</v>
      </c>
      <c s="35" t="s">
        <v>50</v>
      </c>
      <c s="6" t="s">
        <v>872</v>
      </c>
      <c s="36" t="s">
        <v>118</v>
      </c>
      <c s="37">
        <v>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673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873</v>
      </c>
    </row>
    <row r="63" spans="1:5" ht="12.75">
      <c r="A63" t="s">
        <v>59</v>
      </c>
      <c r="E63" s="39" t="s">
        <v>106</v>
      </c>
    </row>
    <row r="64" spans="1:16" ht="12.75">
      <c r="A64" t="s">
        <v>49</v>
      </c>
      <c s="34" t="s">
        <v>124</v>
      </c>
      <c s="34" t="s">
        <v>874</v>
      </c>
      <c s="35" t="s">
        <v>50</v>
      </c>
      <c s="6" t="s">
        <v>875</v>
      </c>
      <c s="36" t="s">
        <v>118</v>
      </c>
      <c s="37">
        <v>2.5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674</v>
      </c>
    </row>
    <row r="67" spans="1:5" ht="25.5">
      <c r="A67" t="s">
        <v>59</v>
      </c>
      <c r="E67" s="39" t="s">
        <v>876</v>
      </c>
    </row>
    <row r="68" spans="1:16" ht="25.5">
      <c r="A68" t="s">
        <v>49</v>
      </c>
      <c s="34" t="s">
        <v>128</v>
      </c>
      <c s="34" t="s">
        <v>877</v>
      </c>
      <c s="35" t="s">
        <v>50</v>
      </c>
      <c s="6" t="s">
        <v>878</v>
      </c>
      <c s="36" t="s">
        <v>84</v>
      </c>
      <c s="37">
        <v>53.1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879</v>
      </c>
    </row>
    <row r="71" spans="1:5" ht="63.75">
      <c r="A71" t="s">
        <v>59</v>
      </c>
      <c r="E71" s="39" t="s">
        <v>880</v>
      </c>
    </row>
    <row r="72" spans="1:16" ht="12.75">
      <c r="A72" t="s">
        <v>49</v>
      </c>
      <c s="34" t="s">
        <v>128</v>
      </c>
      <c s="34" t="s">
        <v>881</v>
      </c>
      <c s="35" t="s">
        <v>50</v>
      </c>
      <c s="6" t="s">
        <v>882</v>
      </c>
      <c s="36" t="s">
        <v>84</v>
      </c>
      <c s="37">
        <v>28.83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85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873</v>
      </c>
    </row>
    <row r="75" spans="1:5" ht="63.75">
      <c r="A75" t="s">
        <v>59</v>
      </c>
      <c r="E75" s="39" t="s">
        <v>880</v>
      </c>
    </row>
    <row r="76" spans="1:16" ht="25.5">
      <c r="A76" t="s">
        <v>49</v>
      </c>
      <c s="34" t="s">
        <v>132</v>
      </c>
      <c s="34" t="s">
        <v>883</v>
      </c>
      <c s="35" t="s">
        <v>50</v>
      </c>
      <c s="6" t="s">
        <v>884</v>
      </c>
      <c s="36" t="s">
        <v>743</v>
      </c>
      <c s="37">
        <v>352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879</v>
      </c>
    </row>
    <row r="79" spans="1:5" ht="76.5">
      <c r="A79" t="s">
        <v>59</v>
      </c>
      <c r="E79" s="39" t="s">
        <v>885</v>
      </c>
    </row>
    <row r="80" spans="1:16" ht="12.75">
      <c r="A80" t="s">
        <v>49</v>
      </c>
      <c s="34" t="s">
        <v>132</v>
      </c>
      <c s="34" t="s">
        <v>886</v>
      </c>
      <c s="35" t="s">
        <v>50</v>
      </c>
      <c s="6" t="s">
        <v>887</v>
      </c>
      <c s="36" t="s">
        <v>114</v>
      </c>
      <c s="37">
        <v>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886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879</v>
      </c>
    </row>
    <row r="83" spans="1:5" ht="114.75">
      <c r="A83" t="s">
        <v>59</v>
      </c>
      <c r="E83" s="39" t="s">
        <v>888</v>
      </c>
    </row>
    <row r="84" spans="1:16" ht="25.5">
      <c r="A84" t="s">
        <v>49</v>
      </c>
      <c s="34" t="s">
        <v>136</v>
      </c>
      <c s="34" t="s">
        <v>889</v>
      </c>
      <c s="35" t="s">
        <v>50</v>
      </c>
      <c s="6" t="s">
        <v>890</v>
      </c>
      <c s="36" t="s">
        <v>53</v>
      </c>
      <c s="37">
        <v>57.66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674</v>
      </c>
    </row>
    <row r="87" spans="1:5" ht="89.25">
      <c r="A87" t="s">
        <v>59</v>
      </c>
      <c r="E87" s="39" t="s">
        <v>123</v>
      </c>
    </row>
    <row r="88" spans="1:16" ht="12.75">
      <c r="A88" t="s">
        <v>49</v>
      </c>
      <c s="34" t="s">
        <v>136</v>
      </c>
      <c s="34" t="s">
        <v>754</v>
      </c>
      <c s="35" t="s">
        <v>50</v>
      </c>
      <c s="6" t="s">
        <v>891</v>
      </c>
      <c s="36" t="s">
        <v>53</v>
      </c>
      <c s="37">
        <v>106.2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85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674</v>
      </c>
    </row>
    <row r="91" spans="1:5" ht="140.25">
      <c r="A91" t="s">
        <v>59</v>
      </c>
      <c r="E91" s="39" t="s">
        <v>756</v>
      </c>
    </row>
    <row r="92" spans="1:16" ht="25.5">
      <c r="A92" t="s">
        <v>49</v>
      </c>
      <c s="34" t="s">
        <v>140</v>
      </c>
      <c s="34" t="s">
        <v>892</v>
      </c>
      <c s="35" t="s">
        <v>50</v>
      </c>
      <c s="6" t="s">
        <v>893</v>
      </c>
      <c s="36" t="s">
        <v>53</v>
      </c>
      <c s="37">
        <v>0.1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673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12.75">
      <c r="A94" s="35" t="s">
        <v>57</v>
      </c>
      <c r="E94" s="40" t="s">
        <v>674</v>
      </c>
    </row>
    <row r="95" spans="1:5" ht="12.75">
      <c r="A95" t="s">
        <v>59</v>
      </c>
      <c r="E95" s="39" t="s">
        <v>106</v>
      </c>
    </row>
    <row r="96" spans="1:13" ht="12.75">
      <c r="A96" t="s">
        <v>46</v>
      </c>
      <c r="C96" s="31" t="s">
        <v>20</v>
      </c>
      <c r="E96" s="33" t="s">
        <v>649</v>
      </c>
      <c r="J96" s="32">
        <f>0</f>
      </c>
      <c s="32">
        <f>0</f>
      </c>
      <c s="32">
        <f>0+L97+L101+L105+L109+L113</f>
      </c>
      <c s="32">
        <f>0+M97+M101+M105+M109+M113</f>
      </c>
    </row>
    <row r="97" spans="1:16" ht="12.75">
      <c r="A97" t="s">
        <v>49</v>
      </c>
      <c s="34" t="s">
        <v>144</v>
      </c>
      <c s="34" t="s">
        <v>816</v>
      </c>
      <c s="35" t="s">
        <v>50</v>
      </c>
      <c s="6" t="s">
        <v>817</v>
      </c>
      <c s="36" t="s">
        <v>162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85</v>
      </c>
      <c>
        <f>(M97*21)/100</f>
      </c>
      <c t="s">
        <v>27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674</v>
      </c>
    </row>
    <row r="100" spans="1:5" ht="25.5">
      <c r="A100" t="s">
        <v>59</v>
      </c>
      <c r="E100" s="39" t="s">
        <v>818</v>
      </c>
    </row>
    <row r="101" spans="1:16" ht="12.75">
      <c r="A101" t="s">
        <v>49</v>
      </c>
      <c s="34" t="s">
        <v>148</v>
      </c>
      <c s="34" t="s">
        <v>894</v>
      </c>
      <c s="35" t="s">
        <v>50</v>
      </c>
      <c s="6" t="s">
        <v>895</v>
      </c>
      <c s="36" t="s">
        <v>632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85</v>
      </c>
      <c>
        <f>(M101*21)/100</f>
      </c>
      <c t="s">
        <v>27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56</v>
      </c>
    </row>
    <row r="104" spans="1:5" ht="12.75">
      <c r="A104" t="s">
        <v>59</v>
      </c>
      <c r="E104" s="39" t="s">
        <v>896</v>
      </c>
    </row>
    <row r="105" spans="1:16" ht="12.75">
      <c r="A105" t="s">
        <v>49</v>
      </c>
      <c s="34" t="s">
        <v>150</v>
      </c>
      <c s="34" t="s">
        <v>897</v>
      </c>
      <c s="35" t="s">
        <v>50</v>
      </c>
      <c s="6" t="s">
        <v>898</v>
      </c>
      <c s="36" t="s">
        <v>554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85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56</v>
      </c>
    </row>
    <row r="108" spans="1:5" ht="12.75">
      <c r="A108" t="s">
        <v>59</v>
      </c>
      <c r="E108" s="39" t="s">
        <v>899</v>
      </c>
    </row>
    <row r="109" spans="1:16" ht="12.75">
      <c r="A109" t="s">
        <v>49</v>
      </c>
      <c s="34" t="s">
        <v>153</v>
      </c>
      <c s="34" t="s">
        <v>768</v>
      </c>
      <c s="35" t="s">
        <v>50</v>
      </c>
      <c s="6" t="s">
        <v>769</v>
      </c>
      <c s="36" t="s">
        <v>554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85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674</v>
      </c>
    </row>
    <row r="112" spans="1:5" ht="63.75">
      <c r="A112" t="s">
        <v>59</v>
      </c>
      <c r="E112" s="39" t="s">
        <v>819</v>
      </c>
    </row>
    <row r="113" spans="1:16" ht="12.75">
      <c r="A113" t="s">
        <v>49</v>
      </c>
      <c s="34" t="s">
        <v>156</v>
      </c>
      <c s="34" t="s">
        <v>552</v>
      </c>
      <c s="35" t="s">
        <v>50</v>
      </c>
      <c s="6" t="s">
        <v>553</v>
      </c>
      <c s="36" t="s">
        <v>554</v>
      </c>
      <c s="37">
        <v>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673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56</v>
      </c>
    </row>
    <row r="116" spans="1:5" ht="12.75">
      <c r="A116" t="s">
        <v>59</v>
      </c>
      <c r="E116" s="39" t="s">
        <v>106</v>
      </c>
    </row>
    <row r="117" spans="1:13" ht="12.75">
      <c r="A117" t="s">
        <v>46</v>
      </c>
      <c r="C117" s="31" t="s">
        <v>820</v>
      </c>
      <c r="E117" s="33" t="s">
        <v>900</v>
      </c>
      <c r="J117" s="32">
        <f>0</f>
      </c>
      <c s="32">
        <f>0</f>
      </c>
      <c s="32">
        <f>0+L118+L122+L126+L130+L134+L138</f>
      </c>
      <c s="32">
        <f>0+M118+M122+M126+M130+M134+M138</f>
      </c>
    </row>
    <row r="118" spans="1:16" ht="12.75">
      <c r="A118" t="s">
        <v>49</v>
      </c>
      <c s="34" t="s">
        <v>95</v>
      </c>
      <c s="34" t="s">
        <v>901</v>
      </c>
      <c s="35" t="s">
        <v>50</v>
      </c>
      <c s="6" t="s">
        <v>902</v>
      </c>
      <c s="36" t="s">
        <v>118</v>
      </c>
      <c s="37">
        <v>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673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864</v>
      </c>
    </row>
    <row r="121" spans="1:5" ht="12.75">
      <c r="A121" t="s">
        <v>59</v>
      </c>
      <c r="E121" s="39" t="s">
        <v>106</v>
      </c>
    </row>
    <row r="122" spans="1:16" ht="12.75">
      <c r="A122" t="s">
        <v>49</v>
      </c>
      <c s="34" t="s">
        <v>99</v>
      </c>
      <c s="34" t="s">
        <v>793</v>
      </c>
      <c s="35" t="s">
        <v>50</v>
      </c>
      <c s="6" t="s">
        <v>109</v>
      </c>
      <c s="36" t="s">
        <v>84</v>
      </c>
      <c s="37">
        <v>6.3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85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864</v>
      </c>
    </row>
    <row r="125" spans="1:5" ht="51">
      <c r="A125" t="s">
        <v>59</v>
      </c>
      <c r="E125" s="39" t="s">
        <v>794</v>
      </c>
    </row>
    <row r="126" spans="1:16" ht="12.75">
      <c r="A126" t="s">
        <v>49</v>
      </c>
      <c s="34" t="s">
        <v>103</v>
      </c>
      <c s="34" t="s">
        <v>903</v>
      </c>
      <c s="35" t="s">
        <v>50</v>
      </c>
      <c s="6" t="s">
        <v>904</v>
      </c>
      <c s="36" t="s">
        <v>118</v>
      </c>
      <c s="37">
        <v>8.75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673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839</v>
      </c>
    </row>
    <row r="129" spans="1:5" ht="12.75">
      <c r="A129" t="s">
        <v>59</v>
      </c>
      <c r="E129" s="39" t="s">
        <v>106</v>
      </c>
    </row>
    <row r="130" spans="1:16" ht="12.75">
      <c r="A130" t="s">
        <v>49</v>
      </c>
      <c s="34" t="s">
        <v>107</v>
      </c>
      <c s="34" t="s">
        <v>905</v>
      </c>
      <c s="35" t="s">
        <v>50</v>
      </c>
      <c s="6" t="s">
        <v>906</v>
      </c>
      <c s="36" t="s">
        <v>84</v>
      </c>
      <c s="37">
        <v>4.9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673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674</v>
      </c>
    </row>
    <row r="133" spans="1:5" ht="12.75">
      <c r="A133" t="s">
        <v>59</v>
      </c>
      <c r="E133" s="39" t="s">
        <v>106</v>
      </c>
    </row>
    <row r="134" spans="1:16" ht="25.5">
      <c r="A134" t="s">
        <v>49</v>
      </c>
      <c s="34" t="s">
        <v>111</v>
      </c>
      <c s="34" t="s">
        <v>907</v>
      </c>
      <c s="35" t="s">
        <v>50</v>
      </c>
      <c s="6" t="s">
        <v>908</v>
      </c>
      <c s="36" t="s">
        <v>114</v>
      </c>
      <c s="37">
        <v>50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85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674</v>
      </c>
    </row>
    <row r="137" spans="1:5" ht="25.5">
      <c r="A137" t="s">
        <v>59</v>
      </c>
      <c r="E137" s="39" t="s">
        <v>909</v>
      </c>
    </row>
    <row r="138" spans="1:16" ht="12.75">
      <c r="A138" t="s">
        <v>49</v>
      </c>
      <c s="34" t="s">
        <v>115</v>
      </c>
      <c s="34" t="s">
        <v>910</v>
      </c>
      <c s="35" t="s">
        <v>50</v>
      </c>
      <c s="6" t="s">
        <v>911</v>
      </c>
      <c s="36" t="s">
        <v>632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85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674</v>
      </c>
    </row>
    <row r="141" spans="1:5" ht="25.5">
      <c r="A141" t="s">
        <v>59</v>
      </c>
      <c r="E141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913</v>
      </c>
      <c r="E4" s="26" t="s">
        <v>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917</v>
      </c>
      <c r="E8" s="30" t="s">
        <v>916</v>
      </c>
      <c r="J8" s="29">
        <f>0+J9+J58+J67</f>
      </c>
      <c s="29">
        <f>0+K9+K58+K67</f>
      </c>
      <c s="29">
        <f>0+L9+L58+L67</f>
      </c>
      <c s="29">
        <f>0+M9+M58+M67</f>
      </c>
    </row>
    <row r="9" spans="1:13" ht="12.75">
      <c r="A9" t="s">
        <v>46</v>
      </c>
      <c r="C9" s="31" t="s">
        <v>50</v>
      </c>
      <c r="E9" s="33" t="s">
        <v>779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50</v>
      </c>
      <c s="34" t="s">
        <v>89</v>
      </c>
      <c s="35" t="s">
        <v>50</v>
      </c>
      <c s="6" t="s">
        <v>90</v>
      </c>
      <c s="36" t="s">
        <v>84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918</v>
      </c>
    </row>
    <row r="13" spans="1:5" ht="216.75">
      <c r="A13" t="s">
        <v>59</v>
      </c>
      <c r="E13" s="39" t="s">
        <v>87</v>
      </c>
    </row>
    <row r="14" spans="1:16" ht="25.5">
      <c r="A14" t="s">
        <v>49</v>
      </c>
      <c s="34" t="s">
        <v>27</v>
      </c>
      <c s="34" t="s">
        <v>919</v>
      </c>
      <c s="35" t="s">
        <v>50</v>
      </c>
      <c s="6" t="s">
        <v>920</v>
      </c>
      <c s="36" t="s">
        <v>162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85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921</v>
      </c>
    </row>
    <row r="17" spans="1:5" ht="12.75">
      <c r="A17" t="s">
        <v>59</v>
      </c>
      <c r="E17" s="39" t="s">
        <v>106</v>
      </c>
    </row>
    <row r="18" spans="1:16" ht="12.75">
      <c r="A18" t="s">
        <v>49</v>
      </c>
      <c s="34" t="s">
        <v>26</v>
      </c>
      <c s="34" t="s">
        <v>922</v>
      </c>
      <c s="35" t="s">
        <v>50</v>
      </c>
      <c s="6" t="s">
        <v>923</v>
      </c>
      <c s="36" t="s">
        <v>118</v>
      </c>
      <c s="37">
        <v>12.5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918</v>
      </c>
    </row>
    <row r="21" spans="1:5" ht="38.25">
      <c r="A21" t="s">
        <v>59</v>
      </c>
      <c r="E21" s="39" t="s">
        <v>924</v>
      </c>
    </row>
    <row r="22" spans="1:16" ht="12.75">
      <c r="A22" t="s">
        <v>49</v>
      </c>
      <c s="34" t="s">
        <v>65</v>
      </c>
      <c s="34" t="s">
        <v>925</v>
      </c>
      <c s="35" t="s">
        <v>50</v>
      </c>
      <c s="6" t="s">
        <v>926</v>
      </c>
      <c s="36" t="s">
        <v>114</v>
      </c>
      <c s="37">
        <v>143.763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673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782</v>
      </c>
    </row>
    <row r="25" spans="1:5" ht="12.75">
      <c r="A25" t="s">
        <v>59</v>
      </c>
      <c r="E25" s="39" t="s">
        <v>106</v>
      </c>
    </row>
    <row r="26" spans="1:16" ht="12.75">
      <c r="A26" t="s">
        <v>49</v>
      </c>
      <c s="34" t="s">
        <v>65</v>
      </c>
      <c s="34" t="s">
        <v>927</v>
      </c>
      <c s="35" t="s">
        <v>50</v>
      </c>
      <c s="6" t="s">
        <v>928</v>
      </c>
      <c s="36" t="s">
        <v>84</v>
      </c>
      <c s="37">
        <v>0.33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85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929</v>
      </c>
    </row>
    <row r="29" spans="1:5" ht="38.25">
      <c r="A29" t="s">
        <v>59</v>
      </c>
      <c r="E29" s="39" t="s">
        <v>930</v>
      </c>
    </row>
    <row r="30" spans="1:16" ht="12.75">
      <c r="A30" t="s">
        <v>49</v>
      </c>
      <c s="34" t="s">
        <v>68</v>
      </c>
      <c s="34" t="s">
        <v>931</v>
      </c>
      <c s="35" t="s">
        <v>50</v>
      </c>
      <c s="6" t="s">
        <v>932</v>
      </c>
      <c s="36" t="s">
        <v>84</v>
      </c>
      <c s="37">
        <v>8.175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85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933</v>
      </c>
    </row>
    <row r="33" spans="1:5" ht="267.75">
      <c r="A33" t="s">
        <v>59</v>
      </c>
      <c r="E33" s="39" t="s">
        <v>110</v>
      </c>
    </row>
    <row r="34" spans="1:16" ht="12.75">
      <c r="A34" t="s">
        <v>49</v>
      </c>
      <c s="34" t="s">
        <v>68</v>
      </c>
      <c s="34" t="s">
        <v>934</v>
      </c>
      <c s="35" t="s">
        <v>50</v>
      </c>
      <c s="6" t="s">
        <v>935</v>
      </c>
      <c s="36" t="s">
        <v>84</v>
      </c>
      <c s="37">
        <v>5.19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85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936</v>
      </c>
    </row>
    <row r="37" spans="1:5" ht="267.75">
      <c r="A37" t="s">
        <v>59</v>
      </c>
      <c r="E37" s="39" t="s">
        <v>110</v>
      </c>
    </row>
    <row r="38" spans="1:16" ht="12.75">
      <c r="A38" t="s">
        <v>49</v>
      </c>
      <c s="34" t="s">
        <v>71</v>
      </c>
      <c s="34" t="s">
        <v>793</v>
      </c>
      <c s="35" t="s">
        <v>50</v>
      </c>
      <c s="6" t="s">
        <v>109</v>
      </c>
      <c s="36" t="s">
        <v>84</v>
      </c>
      <c s="37">
        <v>1.62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85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782</v>
      </c>
    </row>
    <row r="41" spans="1:5" ht="267.75">
      <c r="A41" t="s">
        <v>59</v>
      </c>
      <c r="E41" s="39" t="s">
        <v>110</v>
      </c>
    </row>
    <row r="42" spans="1:16" ht="12.75">
      <c r="A42" t="s">
        <v>49</v>
      </c>
      <c s="34" t="s">
        <v>71</v>
      </c>
      <c s="34" t="s">
        <v>937</v>
      </c>
      <c s="35" t="s">
        <v>50</v>
      </c>
      <c s="6" t="s">
        <v>938</v>
      </c>
      <c s="36" t="s">
        <v>84</v>
      </c>
      <c s="37">
        <v>8.175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85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939</v>
      </c>
    </row>
    <row r="45" spans="1:5" ht="63.75">
      <c r="A45" t="s">
        <v>59</v>
      </c>
      <c r="E45" s="39" t="s">
        <v>940</v>
      </c>
    </row>
    <row r="46" spans="1:16" ht="25.5">
      <c r="A46" t="s">
        <v>49</v>
      </c>
      <c s="34" t="s">
        <v>74</v>
      </c>
      <c s="34" t="s">
        <v>941</v>
      </c>
      <c s="35" t="s">
        <v>50</v>
      </c>
      <c s="6" t="s">
        <v>809</v>
      </c>
      <c s="36" t="s">
        <v>84</v>
      </c>
      <c s="37">
        <v>8.65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673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942</v>
      </c>
    </row>
    <row r="49" spans="1:5" ht="12.75">
      <c r="A49" t="s">
        <v>59</v>
      </c>
      <c r="E49" s="39" t="s">
        <v>106</v>
      </c>
    </row>
    <row r="50" spans="1:16" ht="25.5">
      <c r="A50" t="s">
        <v>49</v>
      </c>
      <c s="34" t="s">
        <v>74</v>
      </c>
      <c s="34" t="s">
        <v>805</v>
      </c>
      <c s="35" t="s">
        <v>50</v>
      </c>
      <c s="6" t="s">
        <v>806</v>
      </c>
      <c s="36" t="s">
        <v>84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85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942</v>
      </c>
    </row>
    <row r="53" spans="1:5" ht="165.75">
      <c r="A53" t="s">
        <v>59</v>
      </c>
      <c r="E53" s="39" t="s">
        <v>808</v>
      </c>
    </row>
    <row r="54" spans="1:16" ht="12.75">
      <c r="A54" t="s">
        <v>49</v>
      </c>
      <c s="34" t="s">
        <v>77</v>
      </c>
      <c s="34" t="s">
        <v>943</v>
      </c>
      <c s="35" t="s">
        <v>50</v>
      </c>
      <c s="6" t="s">
        <v>944</v>
      </c>
      <c s="36" t="s">
        <v>162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85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945</v>
      </c>
    </row>
    <row r="57" spans="1:5" ht="12.75">
      <c r="A57" t="s">
        <v>59</v>
      </c>
      <c r="E57" s="39" t="s">
        <v>946</v>
      </c>
    </row>
    <row r="58" spans="1:13" ht="12.75">
      <c r="A58" t="s">
        <v>46</v>
      </c>
      <c r="C58" s="31" t="s">
        <v>20</v>
      </c>
      <c r="E58" s="33" t="s">
        <v>649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99</v>
      </c>
      <c s="34" t="s">
        <v>816</v>
      </c>
      <c s="35" t="s">
        <v>50</v>
      </c>
      <c s="6" t="s">
        <v>817</v>
      </c>
      <c s="36" t="s">
        <v>162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674</v>
      </c>
    </row>
    <row r="62" spans="1:5" ht="25.5">
      <c r="A62" t="s">
        <v>59</v>
      </c>
      <c r="E62" s="39" t="s">
        <v>818</v>
      </c>
    </row>
    <row r="63" spans="1:16" ht="12.75">
      <c r="A63" t="s">
        <v>49</v>
      </c>
      <c s="34" t="s">
        <v>103</v>
      </c>
      <c s="34" t="s">
        <v>768</v>
      </c>
      <c s="35" t="s">
        <v>50</v>
      </c>
      <c s="6" t="s">
        <v>769</v>
      </c>
      <c s="36" t="s">
        <v>554</v>
      </c>
      <c s="37">
        <v>80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85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674</v>
      </c>
    </row>
    <row r="66" spans="1:5" ht="63.75">
      <c r="A66" t="s">
        <v>59</v>
      </c>
      <c r="E66" s="39" t="s">
        <v>819</v>
      </c>
    </row>
    <row r="67" spans="1:13" ht="12.75">
      <c r="A67" t="s">
        <v>46</v>
      </c>
      <c r="C67" s="31" t="s">
        <v>820</v>
      </c>
      <c r="E67" s="33" t="s">
        <v>821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81</v>
      </c>
      <c s="34" t="s">
        <v>947</v>
      </c>
      <c s="35" t="s">
        <v>50</v>
      </c>
      <c s="6" t="s">
        <v>948</v>
      </c>
      <c s="36" t="s">
        <v>632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27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674</v>
      </c>
    </row>
    <row r="71" spans="1:5" ht="25.5">
      <c r="A71" t="s">
        <v>59</v>
      </c>
      <c r="E71" s="39" t="s">
        <v>949</v>
      </c>
    </row>
    <row r="72" spans="1:16" ht="12.75">
      <c r="A72" t="s">
        <v>49</v>
      </c>
      <c s="34" t="s">
        <v>88</v>
      </c>
      <c s="34" t="s">
        <v>950</v>
      </c>
      <c s="35" t="s">
        <v>50</v>
      </c>
      <c s="6" t="s">
        <v>951</v>
      </c>
      <c s="36" t="s">
        <v>84</v>
      </c>
      <c s="37">
        <v>6.7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673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674</v>
      </c>
    </row>
    <row r="75" spans="1:5" ht="12.75">
      <c r="A75" t="s">
        <v>59</v>
      </c>
      <c r="E75" s="39" t="s">
        <v>106</v>
      </c>
    </row>
    <row r="76" spans="1:16" ht="25.5">
      <c r="A76" t="s">
        <v>49</v>
      </c>
      <c s="34" t="s">
        <v>91</v>
      </c>
      <c s="34" t="s">
        <v>121</v>
      </c>
      <c s="35" t="s">
        <v>50</v>
      </c>
      <c s="6" t="s">
        <v>830</v>
      </c>
      <c s="36" t="s">
        <v>53</v>
      </c>
      <c s="37">
        <v>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674</v>
      </c>
    </row>
    <row r="79" spans="1:5" ht="89.25">
      <c r="A79" t="s">
        <v>59</v>
      </c>
      <c r="E79" s="39" t="s">
        <v>123</v>
      </c>
    </row>
    <row r="80" spans="1:16" ht="25.5">
      <c r="A80" t="s">
        <v>49</v>
      </c>
      <c s="34" t="s">
        <v>95</v>
      </c>
      <c s="34" t="s">
        <v>759</v>
      </c>
      <c s="35" t="s">
        <v>50</v>
      </c>
      <c s="6" t="s">
        <v>760</v>
      </c>
      <c s="36" t="s">
        <v>53</v>
      </c>
      <c s="37">
        <v>17.42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12.75">
      <c r="A82" s="35" t="s">
        <v>57</v>
      </c>
      <c r="E82" s="40" t="s">
        <v>674</v>
      </c>
    </row>
    <row r="83" spans="1:5" ht="12.75">
      <c r="A83" t="s">
        <v>59</v>
      </c>
      <c r="E83" s="39" t="s">
        <v>106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952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952</v>
      </c>
      <c r="E4" s="26" t="s">
        <v>953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COUNTIFS(L8:L159,"=0",A8:A159,"P")+COUNTIFS(L8:L159,"",A8:A159,"P")+SUM(Q8:Q159)</f>
      </c>
    </row>
    <row r="8" spans="1:13" ht="12.75">
      <c r="A8" t="s">
        <v>44</v>
      </c>
      <c r="C8" s="28" t="s">
        <v>956</v>
      </c>
      <c r="E8" s="30" t="s">
        <v>955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46</v>
      </c>
      <c r="C9" s="31" t="s">
        <v>50</v>
      </c>
      <c r="E9" s="33" t="s">
        <v>836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50</v>
      </c>
      <c s="34" t="s">
        <v>957</v>
      </c>
      <c s="35" t="s">
        <v>50</v>
      </c>
      <c s="6" t="s">
        <v>958</v>
      </c>
      <c s="36" t="s">
        <v>959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960</v>
      </c>
    </row>
    <row r="13" spans="1:5" ht="12.75">
      <c r="A13" t="s">
        <v>59</v>
      </c>
      <c r="E13" s="39" t="s">
        <v>961</v>
      </c>
    </row>
    <row r="14" spans="1:16" ht="12.75">
      <c r="A14" t="s">
        <v>49</v>
      </c>
      <c s="34" t="s">
        <v>27</v>
      </c>
      <c s="34" t="s">
        <v>141</v>
      </c>
      <c s="35" t="s">
        <v>50</v>
      </c>
      <c s="6" t="s">
        <v>142</v>
      </c>
      <c s="36" t="s">
        <v>84</v>
      </c>
      <c s="37">
        <v>206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962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963</v>
      </c>
    </row>
    <row r="17" spans="1:5" ht="318.75">
      <c r="A17" t="s">
        <v>59</v>
      </c>
      <c r="E17" s="39" t="s">
        <v>964</v>
      </c>
    </row>
    <row r="18" spans="1:16" ht="12.75">
      <c r="A18" t="s">
        <v>49</v>
      </c>
      <c s="34" t="s">
        <v>26</v>
      </c>
      <c s="34" t="s">
        <v>149</v>
      </c>
      <c s="35" t="s">
        <v>50</v>
      </c>
      <c s="6" t="s">
        <v>93</v>
      </c>
      <c s="36" t="s">
        <v>84</v>
      </c>
      <c s="37">
        <v>206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962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963</v>
      </c>
    </row>
    <row r="21" spans="1:5" ht="229.5">
      <c r="A21" t="s">
        <v>59</v>
      </c>
      <c r="E21" s="39" t="s">
        <v>965</v>
      </c>
    </row>
    <row r="22" spans="1:16" ht="12.75">
      <c r="A22" t="s">
        <v>49</v>
      </c>
      <c s="34" t="s">
        <v>65</v>
      </c>
      <c s="34" t="s">
        <v>966</v>
      </c>
      <c s="35" t="s">
        <v>50</v>
      </c>
      <c s="6" t="s">
        <v>967</v>
      </c>
      <c s="36" t="s">
        <v>114</v>
      </c>
      <c s="37">
        <v>315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968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969</v>
      </c>
    </row>
    <row r="25" spans="1:5" ht="12.75">
      <c r="A25" t="s">
        <v>59</v>
      </c>
      <c r="E25" s="39" t="s">
        <v>970</v>
      </c>
    </row>
    <row r="26" spans="1:16" ht="12.75">
      <c r="A26" t="s">
        <v>49</v>
      </c>
      <c s="34" t="s">
        <v>68</v>
      </c>
      <c s="34" t="s">
        <v>145</v>
      </c>
      <c s="35" t="s">
        <v>50</v>
      </c>
      <c s="6" t="s">
        <v>146</v>
      </c>
      <c s="36" t="s">
        <v>118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962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963</v>
      </c>
    </row>
    <row r="29" spans="1:5" ht="25.5">
      <c r="A29" t="s">
        <v>59</v>
      </c>
      <c r="E29" s="39" t="s">
        <v>971</v>
      </c>
    </row>
    <row r="30" spans="1:16" ht="12.75">
      <c r="A30" t="s">
        <v>49</v>
      </c>
      <c s="34" t="s">
        <v>68</v>
      </c>
      <c s="34" t="s">
        <v>972</v>
      </c>
      <c s="35" t="s">
        <v>50</v>
      </c>
      <c s="6" t="s">
        <v>973</v>
      </c>
      <c s="36" t="s">
        <v>118</v>
      </c>
      <c s="37">
        <v>630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962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974</v>
      </c>
    </row>
    <row r="33" spans="1:5" ht="102">
      <c r="A33" t="s">
        <v>59</v>
      </c>
      <c r="E33" s="39" t="s">
        <v>975</v>
      </c>
    </row>
    <row r="34" spans="1:16" ht="12.75">
      <c r="A34" t="s">
        <v>49</v>
      </c>
      <c s="34" t="s">
        <v>71</v>
      </c>
      <c s="34" t="s">
        <v>976</v>
      </c>
      <c s="35" t="s">
        <v>50</v>
      </c>
      <c s="6" t="s">
        <v>977</v>
      </c>
      <c s="36" t="s">
        <v>118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85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963</v>
      </c>
    </row>
    <row r="37" spans="1:5" ht="25.5">
      <c r="A37" t="s">
        <v>59</v>
      </c>
      <c r="E37" s="39" t="s">
        <v>971</v>
      </c>
    </row>
    <row r="38" spans="1:16" ht="12.75">
      <c r="A38" t="s">
        <v>49</v>
      </c>
      <c s="34" t="s">
        <v>74</v>
      </c>
      <c s="34" t="s">
        <v>169</v>
      </c>
      <c s="35" t="s">
        <v>50</v>
      </c>
      <c s="6" t="s">
        <v>130</v>
      </c>
      <c s="36" t="s">
        <v>118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978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974</v>
      </c>
    </row>
    <row r="41" spans="1:5" ht="102">
      <c r="A41" t="s">
        <v>59</v>
      </c>
      <c r="E41" s="39" t="s">
        <v>979</v>
      </c>
    </row>
    <row r="42" spans="1:16" ht="12.75">
      <c r="A42" t="s">
        <v>49</v>
      </c>
      <c s="34" t="s">
        <v>77</v>
      </c>
      <c s="34" t="s">
        <v>176</v>
      </c>
      <c s="35" t="s">
        <v>50</v>
      </c>
      <c s="6" t="s">
        <v>177</v>
      </c>
      <c s="36" t="s">
        <v>118</v>
      </c>
      <c s="37">
        <v>630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978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974</v>
      </c>
    </row>
    <row r="45" spans="1:5" ht="140.25">
      <c r="A45" t="s">
        <v>59</v>
      </c>
      <c r="E45" s="39" t="s">
        <v>980</v>
      </c>
    </row>
    <row r="46" spans="1:16" ht="25.5">
      <c r="A46" t="s">
        <v>49</v>
      </c>
      <c s="34" t="s">
        <v>81</v>
      </c>
      <c s="34" t="s">
        <v>981</v>
      </c>
      <c s="35" t="s">
        <v>50</v>
      </c>
      <c s="6" t="s">
        <v>982</v>
      </c>
      <c s="36" t="s">
        <v>118</v>
      </c>
      <c s="37">
        <v>630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978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974</v>
      </c>
    </row>
    <row r="49" spans="1:5" ht="140.25">
      <c r="A49" t="s">
        <v>59</v>
      </c>
      <c r="E49" s="39" t="s">
        <v>983</v>
      </c>
    </row>
    <row r="50" spans="1:16" ht="25.5">
      <c r="A50" t="s">
        <v>49</v>
      </c>
      <c s="34" t="s">
        <v>88</v>
      </c>
      <c s="34" t="s">
        <v>984</v>
      </c>
      <c s="35" t="s">
        <v>50</v>
      </c>
      <c s="6" t="s">
        <v>985</v>
      </c>
      <c s="36" t="s">
        <v>118</v>
      </c>
      <c s="37">
        <v>66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978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986</v>
      </c>
    </row>
    <row r="53" spans="1:5" ht="114.75">
      <c r="A53" t="s">
        <v>59</v>
      </c>
      <c r="E53" s="39" t="s">
        <v>987</v>
      </c>
    </row>
    <row r="54" spans="1:16" ht="25.5">
      <c r="A54" t="s">
        <v>49</v>
      </c>
      <c s="34" t="s">
        <v>91</v>
      </c>
      <c s="34" t="s">
        <v>988</v>
      </c>
      <c s="35" t="s">
        <v>50</v>
      </c>
      <c s="6" t="s">
        <v>989</v>
      </c>
      <c s="36" t="s">
        <v>118</v>
      </c>
      <c s="37">
        <v>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978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986</v>
      </c>
    </row>
    <row r="57" spans="1:5" ht="102">
      <c r="A57" t="s">
        <v>59</v>
      </c>
      <c r="E57" s="39" t="s">
        <v>975</v>
      </c>
    </row>
    <row r="58" spans="1:13" ht="12.75">
      <c r="A58" t="s">
        <v>46</v>
      </c>
      <c r="C58" s="31" t="s">
        <v>27</v>
      </c>
      <c r="E58" s="33" t="s">
        <v>990</v>
      </c>
      <c r="J58" s="32">
        <f>0</f>
      </c>
      <c s="32">
        <f>0</f>
      </c>
      <c s="32">
        <f>0+L59+L63+L67+L71+L75+L79+L83+L87+L91+L95+L99+L103+L107+L111+L115+L119+L123+L127+L131+L135+L139+L143+L147+L151+L155+L159</f>
      </c>
      <c s="32">
        <f>0+M59+M63+M67+M71+M75+M79+M83+M87+M91+M95+M99+M103+M107+M111+M115+M119+M123+M127+M131+M135+M139+M143+M147+M151+M155+M159</f>
      </c>
    </row>
    <row r="59" spans="1:16" ht="12.75">
      <c r="A59" t="s">
        <v>49</v>
      </c>
      <c s="34" t="s">
        <v>95</v>
      </c>
      <c s="34" t="s">
        <v>210</v>
      </c>
      <c s="35" t="s">
        <v>50</v>
      </c>
      <c s="6" t="s">
        <v>117</v>
      </c>
      <c s="36" t="s">
        <v>118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962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974</v>
      </c>
    </row>
    <row r="62" spans="1:5" ht="127.5">
      <c r="A62" t="s">
        <v>59</v>
      </c>
      <c r="E62" s="39" t="s">
        <v>991</v>
      </c>
    </row>
    <row r="63" spans="1:16" ht="12.75">
      <c r="A63" t="s">
        <v>49</v>
      </c>
      <c s="34" t="s">
        <v>99</v>
      </c>
      <c s="34" t="s">
        <v>992</v>
      </c>
      <c s="35" t="s">
        <v>50</v>
      </c>
      <c s="6" t="s">
        <v>993</v>
      </c>
      <c s="36" t="s">
        <v>162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962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974</v>
      </c>
    </row>
    <row r="66" spans="1:5" ht="102">
      <c r="A66" t="s">
        <v>59</v>
      </c>
      <c r="E66" s="39" t="s">
        <v>994</v>
      </c>
    </row>
    <row r="67" spans="1:16" ht="12.75">
      <c r="A67" t="s">
        <v>49</v>
      </c>
      <c s="34" t="s">
        <v>103</v>
      </c>
      <c s="34" t="s">
        <v>236</v>
      </c>
      <c s="35" t="s">
        <v>50</v>
      </c>
      <c s="6" t="s">
        <v>237</v>
      </c>
      <c s="36" t="s">
        <v>118</v>
      </c>
      <c s="37">
        <v>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962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995</v>
      </c>
    </row>
    <row r="70" spans="1:5" ht="89.25">
      <c r="A70" t="s">
        <v>59</v>
      </c>
      <c r="E70" s="39" t="s">
        <v>996</v>
      </c>
    </row>
    <row r="71" spans="1:16" ht="12.75">
      <c r="A71" t="s">
        <v>49</v>
      </c>
      <c s="34" t="s">
        <v>107</v>
      </c>
      <c s="34" t="s">
        <v>239</v>
      </c>
      <c s="35" t="s">
        <v>50</v>
      </c>
      <c s="6" t="s">
        <v>240</v>
      </c>
      <c s="36" t="s">
        <v>118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962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995</v>
      </c>
    </row>
    <row r="74" spans="1:5" ht="89.25">
      <c r="A74" t="s">
        <v>59</v>
      </c>
      <c r="E74" s="39" t="s">
        <v>996</v>
      </c>
    </row>
    <row r="75" spans="1:16" ht="25.5">
      <c r="A75" t="s">
        <v>49</v>
      </c>
      <c s="34" t="s">
        <v>111</v>
      </c>
      <c s="34" t="s">
        <v>242</v>
      </c>
      <c s="35" t="s">
        <v>50</v>
      </c>
      <c s="6" t="s">
        <v>243</v>
      </c>
      <c s="36" t="s">
        <v>162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962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997</v>
      </c>
    </row>
    <row r="78" spans="1:5" ht="102">
      <c r="A78" t="s">
        <v>59</v>
      </c>
      <c r="E78" s="39" t="s">
        <v>998</v>
      </c>
    </row>
    <row r="79" spans="1:16" ht="25.5">
      <c r="A79" t="s">
        <v>49</v>
      </c>
      <c s="34" t="s">
        <v>115</v>
      </c>
      <c s="34" t="s">
        <v>245</v>
      </c>
      <c s="35" t="s">
        <v>50</v>
      </c>
      <c s="6" t="s">
        <v>246</v>
      </c>
      <c s="36" t="s">
        <v>162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962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997</v>
      </c>
    </row>
    <row r="82" spans="1:5" ht="102">
      <c r="A82" t="s">
        <v>59</v>
      </c>
      <c r="E82" s="39" t="s">
        <v>998</v>
      </c>
    </row>
    <row r="83" spans="1:16" ht="12.75">
      <c r="A83" t="s">
        <v>49</v>
      </c>
      <c s="34" t="s">
        <v>120</v>
      </c>
      <c s="34" t="s">
        <v>999</v>
      </c>
      <c s="35" t="s">
        <v>50</v>
      </c>
      <c s="6" t="s">
        <v>1000</v>
      </c>
      <c s="36" t="s">
        <v>118</v>
      </c>
      <c s="37">
        <v>693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962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995</v>
      </c>
    </row>
    <row r="86" spans="1:5" ht="89.25">
      <c r="A86" t="s">
        <v>59</v>
      </c>
      <c r="E86" s="39" t="s">
        <v>996</v>
      </c>
    </row>
    <row r="87" spans="1:16" ht="12.75">
      <c r="A87" t="s">
        <v>49</v>
      </c>
      <c s="34" t="s">
        <v>120</v>
      </c>
      <c s="34" t="s">
        <v>1001</v>
      </c>
      <c s="35" t="s">
        <v>50</v>
      </c>
      <c s="6" t="s">
        <v>1002</v>
      </c>
      <c s="36" t="s">
        <v>162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962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1003</v>
      </c>
    </row>
    <row r="90" spans="1:5" ht="127.5">
      <c r="A90" t="s">
        <v>59</v>
      </c>
      <c r="E90" s="39" t="s">
        <v>1004</v>
      </c>
    </row>
    <row r="91" spans="1:16" ht="25.5">
      <c r="A91" t="s">
        <v>49</v>
      </c>
      <c s="34" t="s">
        <v>124</v>
      </c>
      <c s="34" t="s">
        <v>1005</v>
      </c>
      <c s="35" t="s">
        <v>50</v>
      </c>
      <c s="6" t="s">
        <v>1006</v>
      </c>
      <c s="36" t="s">
        <v>162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962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997</v>
      </c>
    </row>
    <row r="94" spans="1:5" ht="102">
      <c r="A94" t="s">
        <v>59</v>
      </c>
      <c r="E94" s="39" t="s">
        <v>998</v>
      </c>
    </row>
    <row r="95" spans="1:16" ht="25.5">
      <c r="A95" t="s">
        <v>49</v>
      </c>
      <c s="34" t="s">
        <v>128</v>
      </c>
      <c s="34" t="s">
        <v>1007</v>
      </c>
      <c s="35" t="s">
        <v>50</v>
      </c>
      <c s="6" t="s">
        <v>1008</v>
      </c>
      <c s="36" t="s">
        <v>162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962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997</v>
      </c>
    </row>
    <row r="98" spans="1:5" ht="102">
      <c r="A98" t="s">
        <v>59</v>
      </c>
      <c r="E98" s="39" t="s">
        <v>998</v>
      </c>
    </row>
    <row r="99" spans="1:16" ht="25.5">
      <c r="A99" t="s">
        <v>49</v>
      </c>
      <c s="34" t="s">
        <v>132</v>
      </c>
      <c s="34" t="s">
        <v>1009</v>
      </c>
      <c s="35" t="s">
        <v>50</v>
      </c>
      <c s="6" t="s">
        <v>1010</v>
      </c>
      <c s="36" t="s">
        <v>162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962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1003</v>
      </c>
    </row>
    <row r="102" spans="1:5" ht="89.25">
      <c r="A102" t="s">
        <v>59</v>
      </c>
      <c r="E102" s="39" t="s">
        <v>1011</v>
      </c>
    </row>
    <row r="103" spans="1:16" ht="12.75">
      <c r="A103" t="s">
        <v>49</v>
      </c>
      <c s="34" t="s">
        <v>136</v>
      </c>
      <c s="34" t="s">
        <v>1012</v>
      </c>
      <c s="35" t="s">
        <v>50</v>
      </c>
      <c s="6" t="s">
        <v>1013</v>
      </c>
      <c s="36" t="s">
        <v>162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962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1003</v>
      </c>
    </row>
    <row r="106" spans="1:5" ht="102">
      <c r="A106" t="s">
        <v>59</v>
      </c>
      <c r="E106" s="39" t="s">
        <v>1014</v>
      </c>
    </row>
    <row r="107" spans="1:16" ht="12.75">
      <c r="A107" t="s">
        <v>49</v>
      </c>
      <c s="34" t="s">
        <v>140</v>
      </c>
      <c s="34" t="s">
        <v>1015</v>
      </c>
      <c s="35" t="s">
        <v>50</v>
      </c>
      <c s="6" t="s">
        <v>1016</v>
      </c>
      <c s="36" t="s">
        <v>162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962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1017</v>
      </c>
    </row>
    <row r="110" spans="1:5" ht="102">
      <c r="A110" t="s">
        <v>59</v>
      </c>
      <c r="E110" s="39" t="s">
        <v>1014</v>
      </c>
    </row>
    <row r="111" spans="1:16" ht="12.75">
      <c r="A111" t="s">
        <v>49</v>
      </c>
      <c s="34" t="s">
        <v>144</v>
      </c>
      <c s="34" t="s">
        <v>1018</v>
      </c>
      <c s="35" t="s">
        <v>50</v>
      </c>
      <c s="6" t="s">
        <v>1019</v>
      </c>
      <c s="36" t="s">
        <v>162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962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1003</v>
      </c>
    </row>
    <row r="114" spans="1:5" ht="102">
      <c r="A114" t="s">
        <v>59</v>
      </c>
      <c r="E114" s="39" t="s">
        <v>1014</v>
      </c>
    </row>
    <row r="115" spans="1:16" ht="12.75">
      <c r="A115" t="s">
        <v>49</v>
      </c>
      <c s="34" t="s">
        <v>148</v>
      </c>
      <c s="34" t="s">
        <v>1020</v>
      </c>
      <c s="35" t="s">
        <v>50</v>
      </c>
      <c s="6" t="s">
        <v>1021</v>
      </c>
      <c s="36" t="s">
        <v>162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962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1003</v>
      </c>
    </row>
    <row r="118" spans="1:5" ht="127.5">
      <c r="A118" t="s">
        <v>59</v>
      </c>
      <c r="E118" s="39" t="s">
        <v>1004</v>
      </c>
    </row>
    <row r="119" spans="1:16" ht="12.75">
      <c r="A119" t="s">
        <v>49</v>
      </c>
      <c s="34" t="s">
        <v>150</v>
      </c>
      <c s="34" t="s">
        <v>265</v>
      </c>
      <c s="35" t="s">
        <v>50</v>
      </c>
      <c s="6" t="s">
        <v>266</v>
      </c>
      <c s="36" t="s">
        <v>162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962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1003</v>
      </c>
    </row>
    <row r="122" spans="1:5" ht="102">
      <c r="A122" t="s">
        <v>59</v>
      </c>
      <c r="E122" s="39" t="s">
        <v>1014</v>
      </c>
    </row>
    <row r="123" spans="1:16" ht="12.75">
      <c r="A123" t="s">
        <v>49</v>
      </c>
      <c s="34" t="s">
        <v>153</v>
      </c>
      <c s="34" t="s">
        <v>1022</v>
      </c>
      <c s="35" t="s">
        <v>50</v>
      </c>
      <c s="6" t="s">
        <v>1023</v>
      </c>
      <c s="36" t="s">
        <v>162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962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1003</v>
      </c>
    </row>
    <row r="126" spans="1:5" ht="102">
      <c r="A126" t="s">
        <v>59</v>
      </c>
      <c r="E126" s="39" t="s">
        <v>1014</v>
      </c>
    </row>
    <row r="127" spans="1:16" ht="12.75">
      <c r="A127" t="s">
        <v>49</v>
      </c>
      <c s="34" t="s">
        <v>156</v>
      </c>
      <c s="34" t="s">
        <v>1024</v>
      </c>
      <c s="35" t="s">
        <v>50</v>
      </c>
      <c s="6" t="s">
        <v>1025</v>
      </c>
      <c s="36" t="s">
        <v>162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962</v>
      </c>
      <c>
        <f>(M127*21)/100</f>
      </c>
      <c t="s">
        <v>27</v>
      </c>
    </row>
    <row r="128" spans="1:5" ht="12.75">
      <c r="A128" s="35" t="s">
        <v>55</v>
      </c>
      <c r="E128" s="39" t="s">
        <v>56</v>
      </c>
    </row>
    <row r="129" spans="1:5" ht="12.75">
      <c r="A129" s="35" t="s">
        <v>57</v>
      </c>
      <c r="E129" s="40" t="s">
        <v>1003</v>
      </c>
    </row>
    <row r="130" spans="1:5" ht="89.25">
      <c r="A130" t="s">
        <v>59</v>
      </c>
      <c r="E130" s="39" t="s">
        <v>1026</v>
      </c>
    </row>
    <row r="131" spans="1:16" ht="25.5">
      <c r="A131" t="s">
        <v>49</v>
      </c>
      <c s="34" t="s">
        <v>159</v>
      </c>
      <c s="34" t="s">
        <v>1027</v>
      </c>
      <c s="35" t="s">
        <v>50</v>
      </c>
      <c s="6" t="s">
        <v>1028</v>
      </c>
      <c s="36" t="s">
        <v>162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962</v>
      </c>
      <c>
        <f>(M131*21)/100</f>
      </c>
      <c t="s">
        <v>27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1029</v>
      </c>
    </row>
    <row r="134" spans="1:5" ht="114.75">
      <c r="A134" t="s">
        <v>59</v>
      </c>
      <c r="E134" s="39" t="s">
        <v>1030</v>
      </c>
    </row>
    <row r="135" spans="1:16" ht="38.25">
      <c r="A135" t="s">
        <v>49</v>
      </c>
      <c s="34" t="s">
        <v>164</v>
      </c>
      <c s="34" t="s">
        <v>1031</v>
      </c>
      <c s="35" t="s">
        <v>50</v>
      </c>
      <c s="6" t="s">
        <v>1032</v>
      </c>
      <c s="36" t="s">
        <v>162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962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1029</v>
      </c>
    </row>
    <row r="138" spans="1:5" ht="114.75">
      <c r="A138" t="s">
        <v>59</v>
      </c>
      <c r="E138" s="39" t="s">
        <v>1030</v>
      </c>
    </row>
    <row r="139" spans="1:16" ht="25.5">
      <c r="A139" t="s">
        <v>49</v>
      </c>
      <c s="34" t="s">
        <v>167</v>
      </c>
      <c s="34" t="s">
        <v>579</v>
      </c>
      <c s="35" t="s">
        <v>50</v>
      </c>
      <c s="6" t="s">
        <v>580</v>
      </c>
      <c s="36" t="s">
        <v>162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962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1029</v>
      </c>
    </row>
    <row r="142" spans="1:5" ht="89.25">
      <c r="A142" t="s">
        <v>59</v>
      </c>
      <c r="E142" s="39" t="s">
        <v>1033</v>
      </c>
    </row>
    <row r="143" spans="1:16" ht="12.75">
      <c r="A143" t="s">
        <v>49</v>
      </c>
      <c s="34" t="s">
        <v>168</v>
      </c>
      <c s="34" t="s">
        <v>1034</v>
      </c>
      <c s="35" t="s">
        <v>50</v>
      </c>
      <c s="6" t="s">
        <v>1035</v>
      </c>
      <c s="36" t="s">
        <v>554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962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1029</v>
      </c>
    </row>
    <row r="146" spans="1:5" ht="89.25">
      <c r="A146" t="s">
        <v>59</v>
      </c>
      <c r="E146" s="39" t="s">
        <v>1036</v>
      </c>
    </row>
    <row r="147" spans="1:16" ht="12.75">
      <c r="A147" t="s">
        <v>49</v>
      </c>
      <c s="34" t="s">
        <v>170</v>
      </c>
      <c s="34" t="s">
        <v>1037</v>
      </c>
      <c s="35" t="s">
        <v>50</v>
      </c>
      <c s="6" t="s">
        <v>1038</v>
      </c>
      <c s="36" t="s">
        <v>554</v>
      </c>
      <c s="37">
        <v>16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962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1029</v>
      </c>
    </row>
    <row r="150" spans="1:5" ht="89.25">
      <c r="A150" t="s">
        <v>59</v>
      </c>
      <c r="E150" s="39" t="s">
        <v>1039</v>
      </c>
    </row>
    <row r="151" spans="1:16" ht="12.75">
      <c r="A151" t="s">
        <v>49</v>
      </c>
      <c s="34" t="s">
        <v>170</v>
      </c>
      <c s="34" t="s">
        <v>1040</v>
      </c>
      <c s="35" t="s">
        <v>50</v>
      </c>
      <c s="6" t="s">
        <v>1041</v>
      </c>
      <c s="36" t="s">
        <v>554</v>
      </c>
      <c s="37">
        <v>16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962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1029</v>
      </c>
    </row>
    <row r="154" spans="1:5" ht="89.25">
      <c r="A154" t="s">
        <v>59</v>
      </c>
      <c r="E154" s="39" t="s">
        <v>1042</v>
      </c>
    </row>
    <row r="155" spans="1:16" ht="12.75">
      <c r="A155" t="s">
        <v>49</v>
      </c>
      <c s="34" t="s">
        <v>175</v>
      </c>
      <c s="34" t="s">
        <v>1043</v>
      </c>
      <c s="35" t="s">
        <v>50</v>
      </c>
      <c s="6" t="s">
        <v>1044</v>
      </c>
      <c s="36" t="s">
        <v>554</v>
      </c>
      <c s="37">
        <v>16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962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1029</v>
      </c>
    </row>
    <row r="158" spans="1:5" ht="102">
      <c r="A158" t="s">
        <v>59</v>
      </c>
      <c r="E158" s="39" t="s">
        <v>1045</v>
      </c>
    </row>
    <row r="159" spans="1:16" ht="12.75">
      <c r="A159" t="s">
        <v>49</v>
      </c>
      <c s="34" t="s">
        <v>178</v>
      </c>
      <c s="34" t="s">
        <v>1043</v>
      </c>
      <c s="35" t="s">
        <v>91</v>
      </c>
      <c s="6" t="s">
        <v>1046</v>
      </c>
      <c s="36" t="s">
        <v>554</v>
      </c>
      <c s="37">
        <v>16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962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1029</v>
      </c>
    </row>
    <row r="162" spans="1:5" ht="89.25">
      <c r="A162" t="s">
        <v>59</v>
      </c>
      <c r="E162" s="39" t="s">
        <v>1047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